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Z:\20098 ŽUB Uhelná\Soupisy prací\"/>
    </mc:Choice>
  </mc:AlternateContent>
  <bookViews>
    <workbookView xWindow="0" yWindow="0" windowWidth="25170" windowHeight="11220"/>
  </bookViews>
  <sheets>
    <sheet name="D.1.1.3_SO 06-15-52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09" i="1" l="1"/>
  <c r="O209" i="1" s="1"/>
  <c r="R208" i="1" s="1"/>
  <c r="O208" i="1" s="1"/>
  <c r="I204" i="1"/>
  <c r="O204" i="1" s="1"/>
  <c r="R203" i="1" s="1"/>
  <c r="O203" i="1" s="1"/>
  <c r="I199" i="1"/>
  <c r="O199" i="1" s="1"/>
  <c r="I195" i="1"/>
  <c r="Q166" i="1" s="1"/>
  <c r="I166" i="1" s="1"/>
  <c r="I191" i="1"/>
  <c r="O191" i="1" s="1"/>
  <c r="I187" i="1"/>
  <c r="O187" i="1" s="1"/>
  <c r="I183" i="1"/>
  <c r="O183" i="1" s="1"/>
  <c r="I179" i="1"/>
  <c r="O179" i="1" s="1"/>
  <c r="I175" i="1"/>
  <c r="O175" i="1" s="1"/>
  <c r="I171" i="1"/>
  <c r="O171" i="1" s="1"/>
  <c r="I167" i="1"/>
  <c r="O167" i="1" s="1"/>
  <c r="I162" i="1"/>
  <c r="O162" i="1" s="1"/>
  <c r="R161" i="1" s="1"/>
  <c r="O161" i="1" s="1"/>
  <c r="Q161" i="1"/>
  <c r="I161" i="1"/>
  <c r="I157" i="1"/>
  <c r="O157" i="1" s="1"/>
  <c r="I153" i="1"/>
  <c r="O153" i="1" s="1"/>
  <c r="I149" i="1"/>
  <c r="O149" i="1" s="1"/>
  <c r="I145" i="1"/>
  <c r="O145" i="1" s="1"/>
  <c r="I140" i="1"/>
  <c r="O140" i="1" s="1"/>
  <c r="I136" i="1"/>
  <c r="O136" i="1" s="1"/>
  <c r="I132" i="1"/>
  <c r="O132" i="1" s="1"/>
  <c r="I128" i="1"/>
  <c r="O128" i="1" s="1"/>
  <c r="I124" i="1"/>
  <c r="O124" i="1" s="1"/>
  <c r="I120" i="1"/>
  <c r="Q119" i="1" s="1"/>
  <c r="I119" i="1" s="1"/>
  <c r="I115" i="1"/>
  <c r="O115" i="1" s="1"/>
  <c r="I111" i="1"/>
  <c r="Q110" i="1" s="1"/>
  <c r="I110" i="1" s="1"/>
  <c r="I106" i="1"/>
  <c r="O106" i="1" s="1"/>
  <c r="I102" i="1"/>
  <c r="O102" i="1" s="1"/>
  <c r="I98" i="1"/>
  <c r="O98" i="1" s="1"/>
  <c r="I94" i="1"/>
  <c r="O94" i="1" s="1"/>
  <c r="I90" i="1"/>
  <c r="O90" i="1" s="1"/>
  <c r="I86" i="1"/>
  <c r="O86" i="1" s="1"/>
  <c r="I82" i="1"/>
  <c r="O82" i="1" s="1"/>
  <c r="I78" i="1"/>
  <c r="O78" i="1" s="1"/>
  <c r="I74" i="1"/>
  <c r="O74" i="1" s="1"/>
  <c r="I70" i="1"/>
  <c r="O70" i="1" s="1"/>
  <c r="I66" i="1"/>
  <c r="O66" i="1" s="1"/>
  <c r="I62" i="1"/>
  <c r="O62" i="1" s="1"/>
  <c r="I58" i="1"/>
  <c r="O58" i="1" s="1"/>
  <c r="I54" i="1"/>
  <c r="O54" i="1" s="1"/>
  <c r="I50" i="1"/>
  <c r="O50" i="1" s="1"/>
  <c r="I46" i="1"/>
  <c r="O46" i="1" s="1"/>
  <c r="I42" i="1"/>
  <c r="O42" i="1" s="1"/>
  <c r="I38" i="1"/>
  <c r="O38" i="1" s="1"/>
  <c r="I34" i="1"/>
  <c r="O34" i="1" s="1"/>
  <c r="I30" i="1"/>
  <c r="O30" i="1" s="1"/>
  <c r="I26" i="1"/>
  <c r="O26" i="1" s="1"/>
  <c r="I22" i="1"/>
  <c r="Q9" i="1" s="1"/>
  <c r="I9" i="1" s="1"/>
  <c r="I18" i="1"/>
  <c r="O18" i="1" s="1"/>
  <c r="I14" i="1"/>
  <c r="O14" i="1" s="1"/>
  <c r="I10" i="1"/>
  <c r="O10" i="1" s="1"/>
  <c r="R144" i="1" l="1"/>
  <c r="O144" i="1" s="1"/>
  <c r="R166" i="1"/>
  <c r="O166" i="1" s="1"/>
  <c r="O22" i="1"/>
  <c r="R9" i="1" s="1"/>
  <c r="O9" i="1" s="1"/>
  <c r="O2" i="1" s="1"/>
  <c r="Q208" i="1"/>
  <c r="I208" i="1" s="1"/>
  <c r="O120" i="1"/>
  <c r="R119" i="1" s="1"/>
  <c r="O119" i="1" s="1"/>
  <c r="O195" i="1"/>
  <c r="O111" i="1"/>
  <c r="R110" i="1" s="1"/>
  <c r="O110" i="1" s="1"/>
  <c r="Q144" i="1"/>
  <c r="I144" i="1" s="1"/>
  <c r="I3" i="1" s="1"/>
  <c r="Q203" i="1"/>
  <c r="I203" i="1" s="1"/>
</calcChain>
</file>

<file path=xl/sharedStrings.xml><?xml version="1.0" encoding="utf-8"?>
<sst xmlns="http://schemas.openxmlformats.org/spreadsheetml/2006/main" count="704" uniqueCount="303">
  <si>
    <t>ASPE10</t>
  </si>
  <si>
    <t>Firma: SUDOP BRNO, spol. s r.o.</t>
  </si>
  <si>
    <t>3</t>
  </si>
  <si>
    <t>Soupis prací objektu</t>
  </si>
  <si>
    <t>S</t>
  </si>
  <si>
    <t xml:space="preserve">Stavba: </t>
  </si>
  <si>
    <t>20098</t>
  </si>
  <si>
    <t>Přestavba ŽUB - městská infrastruktura - aktualizace dokumentace ulice Uhelná ve stupni DSP</t>
  </si>
  <si>
    <t>SO 06-15-52</t>
  </si>
  <si>
    <t>0,00</t>
  </si>
  <si>
    <t>2</t>
  </si>
  <si>
    <t>O</t>
  </si>
  <si>
    <t>Objekt:</t>
  </si>
  <si>
    <t>D.1.1.3</t>
  </si>
  <si>
    <t>Kabelovody, kolektory</t>
  </si>
  <si>
    <t>15,00</t>
  </si>
  <si>
    <t>O1</t>
  </si>
  <si>
    <t>Rozpočet:</t>
  </si>
  <si>
    <t>Kabelovod Větev 2 ( Uhelná) - 1. část</t>
  </si>
  <si>
    <t>21,00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</si>
  <si>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</si>
  <si>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</si>
  <si>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</si>
  <si>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</si>
  <si>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</si>
  <si>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</si>
  <si>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</si>
  <si>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cena</t>
  </si>
  <si>
    <t>Jednotková</t>
  </si>
  <si>
    <t>Celkem</t>
  </si>
  <si>
    <t>0</t>
  </si>
  <si>
    <t>1</t>
  </si>
  <si>
    <t>4</t>
  </si>
  <si>
    <t>5</t>
  </si>
  <si>
    <t>6</t>
  </si>
  <si>
    <t>9</t>
  </si>
  <si>
    <t>10</t>
  </si>
  <si>
    <t>SD</t>
  </si>
  <si>
    <t>Zemní práce</t>
  </si>
  <si>
    <t>P</t>
  </si>
  <si>
    <t>22</t>
  </si>
  <si>
    <t>005724700</t>
  </si>
  <si>
    <t/>
  </si>
  <si>
    <t>osivo směs travní univerzál</t>
  </si>
  <si>
    <t>kg</t>
  </si>
  <si>
    <t>PP</t>
  </si>
  <si>
    <t>VV</t>
  </si>
  <si>
    <t>108.56*0.07=7,599 [A]</t>
  </si>
  <si>
    <t>TS</t>
  </si>
  <si>
    <t>121151103</t>
  </si>
  <si>
    <t>Sejmutí ornice plochy do 100 m2 tl vrstvy do 200 mm strojně</t>
  </si>
  <si>
    <t>m2</t>
  </si>
  <si>
    <t>Sejmutí ornice strojně při souvislé ploše do 100 m2, tl. vrstvy do 200 mm</t>
  </si>
  <si>
    <t>lože pro kabelové trasy štěrkopísek'  
182*1.0=182,000 [A] 
10*1.0=10,000 [B] 
8*1.0=8,000 [C] 
33*0.8=26,400 [D] 
15*1.0=15,000 [E] 
8*1.0=8,000 [F] 
25*0.8=20,000 [G] 
Mezisoučet: A+B+C+D+E+F+G=269,400 [H] 
'výkopy pro prefabrikované šachty'  
4.3*3.0*6=77,400 [I] 
Celkem: A+B+C+D+E+F+G+I=346,800 [J]</t>
  </si>
  <si>
    <t>1. V cenách jsou započteny i náklady na  
a) naložení sejmuté ornice na dopravní prostředek.  
b) vodorovné přemístění na hromady v místě upotřebení nebo na dočasné či trvalé skládky na vzdálenost do 50 m a se složením.  
2. Ceny lze použít i pro sejmutí podorničí.  
3. V cenách nejsou započteny náklady na odstranění nevhodných přimísenin (kamenů, kořenů apod.); tyto práce se ocení individuálně.</t>
  </si>
  <si>
    <t>131251204</t>
  </si>
  <si>
    <t>Hloubení jam zapažených v hornině třídy těžitelnosti I, skupiny 3 objem do 500 m3 strojně</t>
  </si>
  <si>
    <t>M3</t>
  </si>
  <si>
    <t>Hloubení zapažených jam a zářezů strojně s urovnáním dna do předepsaného profilu a spádu v hornině třídy těžitelnosti I skupiny 3 přes 100 do 500 m3</t>
  </si>
  <si>
    <t>výkopy pro prefabrikované šachty'  
KŠ14.3*3.0*3.2=41,280 [A] 
KŠ24.3*3.0*3.2=41,280 [B] 
KŠ34.3*3.0*3.2=41,280 [C] 
KŠ44.3*3.0*3.2=41,280 [D] 
KŠ54.3*3.0*3.5=45,150 [E] 
KŠ14.3*3.0*3.4=43,860 [F] 
odpočet sejmutí ornice -4.3*3.0*0.1*6=-7,740 [G] 
prohloubení pro podsyp 7.452=7,452 [H] 
Celkem: A+B+C+D+E+F+G+H=253,842 [I]</t>
  </si>
  <si>
    <t>1. V cenách jsou započteny i náklady na případné nutné přemístění výkopku ve výkopišti a na přehození výkopku na přilehlém terénu na vzdálenost do 3 m od okraje jámy nebo naložení na dopravní prostředek.  
2. Hloubení zapažených jam hloubky přes 16 m se oceňuje individuálně.  
3. Výpočet objemu vykopávky v pažených prostorách se stanovuje dle přílohy č. 3 tohoto katalogu.</t>
  </si>
  <si>
    <t>132254205</t>
  </si>
  <si>
    <t>Hloubení zapažených rýh š do 2000 mm v hornině třídy těžitelnosti I, skupiny 3 objem do 1000 m3</t>
  </si>
  <si>
    <t>Hloubení zapažených rýh šířky přes 800 do 2 000 mm strojně s urovnáním dna do předepsaného profilu a spádu v hornině třídy těžitelnosti I skupiny 3 přes 500 do 1 000 m3</t>
  </si>
  <si>
    <t>výkop pro kabelovody'  
182*1.0*2.0=364,000 [A] 
10*1.0*2.0=20,000 [B] 
8*1.0*2.0=16,000 [C] 
33*0.8*1.7=44,880 [D] 
15*1.0*3.01=45,150 [E] 
8*1.0*3.01=24,080 [F] 
25*0.8*1.4=28,000 [G] 
odpočet sejmutí ornice -269.4*0.1=-26,940 [H] 
Celkem: A+B+C+D+E+F+G+H=515,170 [I]</t>
  </si>
  <si>
    <t>1. V cenách jsou započteny i náklady na případné nutné přemístění výkopku ve výkopišti na vzdálenost do 3 m a na přehození výkopku na přilehlém terénu na vzdálenost do 3 m od osy rýhy nebo naložení na dopravní prostředek.</t>
  </si>
  <si>
    <t>151101101</t>
  </si>
  <si>
    <t>Zřízení příložného pažení a rozepření stěn rýh hl do 2 m</t>
  </si>
  <si>
    <t>Zřízení pažení a rozepření stěn rýh pro podzemní vedení příložné pro jakoukoliv mezerovitost, hloubky do 2 m</t>
  </si>
  <si>
    <t>výkop pro kabelovody'  
182*2.0*2=728,000 [A] 
10*2.0*2=40,000 [B] 
8*2.0*2=32,000 [C] 
33*1.7*2=112,200 [D] 
25*1.4*2=70,000 [E] 
Celkem: A+B+C+D+E=982,200 [F]</t>
  </si>
  <si>
    <t>1. Ceny jsou určeny pro roubení a rozepření stěn i jiných výkopů se svislými stěnami, pokud jsou tyto výkopy pro podzemní vedení rozměru do 1 250 mm.  
2. Plocha mezer mezi pažinami příložného pažení se od plochy příložného pažení neodečítá; nezapažené plochy u pažení zátažného nebo hnaného se od plochy pažení odečítají.  
3. Předepisuje-li projekt:  
a) ponechat pažení ve výkopu, oceňuje se toto pažení cenami souboru cen 151 . 0-19 Pažení stěn sponecháním a rozepření stěn cenami souboru cen 151 . 0-13 Zřízení rozepření zapažených stěn výkopů,  
b) vzepření stěn, oceňuje se toto odstranění pažení stěn výkopu cenami souboru cen 151 . 0-12 Pažení stěn a vzepření stěn cenami souboru cen 151 . 0-14 odstranění vzepření stěn,  
c) kotvení stěn, toto se oceňuje příslušnými cenami katalogu 800-2 Zvláštní zakládání objektů.</t>
  </si>
  <si>
    <t>151101102</t>
  </si>
  <si>
    <t>Zřízení příložného pažení a rozepření stěn rýh hl do 4 m</t>
  </si>
  <si>
    <t>Zřízení pažení a rozepření stěn rýh pro podzemní vedení příložné pro jakoukoliv mezerovitost, hloubky do 4 m</t>
  </si>
  <si>
    <t>výkop pro kabelovody'  
15*3.01*2=90,300 [A] 
8*3.01*2=48,160 [B] 
Celkem: A+B=138,460 [C]</t>
  </si>
  <si>
    <t>151101111</t>
  </si>
  <si>
    <t>Odstranění příložného pažení a rozepření stěn rýh hl do 2 m</t>
  </si>
  <si>
    <t>Odstranění pažení a rozepření stěn rýh pro podzemní vedení s uložením materiálu na vzdálenost do 3 m od kraje výkopu příložné, hloubky do 2 m</t>
  </si>
  <si>
    <t>982.2=982,200 [A]</t>
  </si>
  <si>
    <t>7</t>
  </si>
  <si>
    <t>151101112</t>
  </si>
  <si>
    <t>Odstranění příložného pažení a rozepření stěn rýh hl do 4 m</t>
  </si>
  <si>
    <t>Odstranění pažení a rozepření stěn rýh pro podzemní vedení s uložením materiálu na vzdálenost do 3 m od kraje výkopu příložné, hloubky přes 2 do 4 m</t>
  </si>
  <si>
    <t>138.46=138,460 [A]</t>
  </si>
  <si>
    <t>8</t>
  </si>
  <si>
    <t>151101201</t>
  </si>
  <si>
    <t>Zřízení příložného pažení stěn výkopu hl do 4 m</t>
  </si>
  <si>
    <t>Zřízení pažení stěn výkopu bez rozepření nebo vzepření příložné, hloubky do 4 m</t>
  </si>
  <si>
    <t>výkopy pro prefabrikované šachty'  
KŠ1(4.3+3.0)*2*3.2=46,720 [A] 
KŠ2(4.3+3.0)*2*3.2=46,720 [B] 
KŠ3(4.3+3.0)*2*3.2=46,720 [C] 
KŠ4(4.3+3.0)*2*3.2=46,720 [D] 
KŠ5(4.3+3.0)*2*3.5=51,100 [E] 
KŠ1(4.3+3.0)*2*3.4=49,640 [F] 
Celkem: A+B+C+D+E+F=287,620 [G]</t>
  </si>
  <si>
    <t>1. Ceny nelze použít pro oceňování rozepřeného pažení stěn rýh pro podzemní vedení; toto se oceňuje cenami souboru cen 151 . 0-11 Zřízení pažení a rozepření stěn rýh pro podzemní vedení pro všechny šířky rýhy.  
2. Plocha mezer mezi pažinami příložného pažení se od plochy příložného pažení neodečítá; nezapažené plochy u pažení zátažného nebo hnaného se od plochy pažení odečítají.</t>
  </si>
  <si>
    <t>151101211</t>
  </si>
  <si>
    <t>Odstranění příložného pažení stěn hl do 4 m</t>
  </si>
  <si>
    <t>Odstranění pažení stěn výkopu bez rozepření nebo vzepření s uložením pažin na vzdálenost do 3 m od okraje výkopu příložné, hloubky do 4 m</t>
  </si>
  <si>
    <t>287.62=287,620 [A]</t>
  </si>
  <si>
    <t>151101301</t>
  </si>
  <si>
    <t>Zřízení rozepření stěn při pažení příložném hl do 4 m</t>
  </si>
  <si>
    <t>Zřízení rozepření zapažených stěn výkopů s potřebným přepažováním při pažení příložném, hloubky do 4 m</t>
  </si>
  <si>
    <t>253.842=253,842 [A]</t>
  </si>
  <si>
    <t>1. Ceny nelze použít pro oceňování rozepření stěn rýh pro podzemní vedení v hloubce do 8 m; toto rozepření je započteno vcenách souboru cen 151 . 0-11 Zřízení pažení a rozepření stěn rýh pro podzemní vedení pro všechny šířky rýhy.</t>
  </si>
  <si>
    <t>11</t>
  </si>
  <si>
    <t>151101311</t>
  </si>
  <si>
    <t>Odstranění rozepření stěn při pažení příložném hl do 4 m</t>
  </si>
  <si>
    <t>Odstranění rozepření stěn výkopů s uložením materiálu na vzdálenost do 3 m od okraje výkopu pažení příložného, hloubky do 4 m</t>
  </si>
  <si>
    <t>12</t>
  </si>
  <si>
    <t>162751117</t>
  </si>
  <si>
    <t>Vodorovné přemístění do 10000 m výkopku/sypaniny z horniny třídy těžitelnosti I, skupiny 1 až 3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</si>
  <si>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</si>
  <si>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253.842+515.17=769,012 [A] 
odvoz přebytečné ornice (346.8-108.56)*0.1=23,824 [B] 
Celkem: A+B=792,836 [C]</t>
  </si>
  <si>
    <t>1. Přemísťuje-li se výkopek z dočasných skládek vzdálených do 50 m, neoceňuje se nakládání výkopku, i když se provádí. Toto ustanovení neplatí, vylučuje-li projekt použití dozeru.  
2. Ceny nelze použít, předepisuje-li projekt přemístit výkopek na místo nepřístupné obvyklým dopravním prostředkům; toto přemístění se oceňuje individuálně.</t>
  </si>
  <si>
    <t>13</t>
  </si>
  <si>
    <t>162752119</t>
  </si>
  <si>
    <t>Příplatek k vodorovnému přemístění výkopku/sypaniny z horniny třídy těžitelnosti I, skupiny 1 až 3 ZKD 1000 m přes 10000 m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</si>
  <si>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</si>
  <si>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odvoz do 20 km - příplatek 10x'  
(253.842+515.17)*10=7 690,120 [A] 
odvoz přebytečné ornice (346.8-108.56)*0.1*10=238,240 [B] 
Celkem: A+B=7 928,360 [C]</t>
  </si>
  <si>
    <t>14</t>
  </si>
  <si>
    <t>171201201</t>
  </si>
  <si>
    <t>Uložení sypaniny na skládky nebo meziskládky</t>
  </si>
  <si>
    <t>Uložení sypaniny na skládky nebo meziskládky bez hutnění s upravením uložené sypaniny do předepsaného tvaru</t>
  </si>
  <si>
    <t>515.17+253.842=769,012 [A] 
269.4*0.1+346.8*0.1=61,620 [B] 
Celkem: A+B=830,632 [C]</t>
  </si>
  <si>
    <t>1. Cena je určena i pro:  
a) zasypání koryt vodotečí a prohlubní v terénu bez předepsaného zhutnění sypaniny,  
b) uložení výkopku pod vodou do prohlubní ve dně vodotečí nebo nádrží.  
2. Cenu nelze použít pro uložení výkopku nebo ornice na trvalé skládky s předepsaným zhutněním; toto uložení výkopku se oceňuje cenami souboru cen 171 . . Uložení sypaniny do násypů.  
3. Vceně jsou započteny i náklady na rozprostření sypaniny ve vrstvách s hrubým urovnáním na skládce.  
4. Vceně nejsou započteny náklady na získání skládek ani na poplatky za skládku.  
5. Množství jednotek uložení výkopku (sypaniny) se určí v m3 uloženého výkopku (sypaniny), v rostlém stavu zpravidla ve výkopišti.</t>
  </si>
  <si>
    <t>15</t>
  </si>
  <si>
    <t>174101101</t>
  </si>
  <si>
    <t>Zásyp jam, šachet rýh nebo kolem objektů sypaninou se zhutněním</t>
  </si>
  <si>
    <t>Zásyp sypaninou z jakékoliv horniny strojně s uložením výkopku ve vrstvách se zhutněním jam, šachet, rýh nebo kolem objektů v těchto vykopávkách</t>
  </si>
  <si>
    <t xml:space="preserve"> zásyp náhradní zhutnitelnou zeminou' 
182*1.0*(0.9-0.32)=105,560 [A] 
10*1.0*(1.4-0.32)=10,800 [B] 
33*0.8*(1.1-0.1)=26,400 [C] 
15*1.0*(1.91-0.32)=23,850 [D] 
8*1.0*(1.91-0.32)=12,720 [E] 
25*0.8*(1.0-0.32)=13,600 [F] 
Mezisoučet: A+B+C+D+E+F=192,930 [G] 
'zásyp štěrkodrtí frakce 0-32' 
8*1.0*(1.4-0.64)=6,080 [H] 
Mezisoučet: H=6,080 [I] 
' zásyp prefa šachet' 
253.842=253,842 [J] 
 odpočet podsypu  - beton šachty-7.452=-7,452 [K] 
vytlačená kubatura konstrukcí šachet -3.3*2.0*2.6*5=-85,800 [L] 
vytlačená kubatura konstrukcí šachet -3.3*2.0*3.0*1=-19,800 [M] 
vytlačená kubatura konstrukcí krčků -1.2*0.9*3.8=-4,104 [N] 
Mezisoučet: J+K+L+M+N=136,686 [O] 
Celkem: A+B+C+D+E+F+H+J+K+L+M+N=335,696 [P]</t>
  </si>
  <si>
    <t>1. Ceny nelze použít pro zásyp rýh pro drenážní trativody pro lesnicko-technické meliorace a zemědělské. Zásyp těchto rýh se oceňuje cenami souboru cen 174 Zásyp rýh pro drény.  
2. V cenách je započteno přemístění sypaniny ze vzdálenosti 10 m od kraje výkopu nebo zasypávaného prostoru, měřeno k těžišti skládky.  
3. Objem zásypu je rozdíl objemu výkopu a objemu do něho vestavěných konstrukcí nebo uložených vedení i sjejich obklady a podklady. Objem potrubí do DN 180, příp. i s obalem, se od objemu zásypu neodečítá. Pro stanovení objemu zásypu se od objemu výkopu odečítá i objem obsypu potrubí oceňovaný cenami souboru cen 175 Obsyp potrubí, přichází-li v úvahu .  
4. Odklizení zbylého výkopku po provedení zásypu zářezů se šikmými stěnami pro podzemní vedení nebo zásypu jam a rýh pro podzemní vedení se oceňuje cenami souboru cen 167 Nakládání výkopku nebo sypaniny a 162 Vodorovné přemístění výkopku.  
5. Rozprostření zbylého výkopku podél výkopu a nad výkopem po provedení zásypů zářezů se šikmými stěnami pro podzemní vedení nebo zásypu jam a rýh pro podzemní vedení se oceňuje cenami souborů cen 171 Uložení sypaniny do násypů.  
6. V cenách nejsou zahrnuty náklady na prohození sypaniny, tyto náklady se oceňují cenou 17411-1109 Příplatek za prohození sypaniny.</t>
  </si>
  <si>
    <t>18</t>
  </si>
  <si>
    <t>175151101</t>
  </si>
  <si>
    <t>Obsypání potrubí strojně sypaninou bez prohození, uloženou do 3 m</t>
  </si>
  <si>
    <t>Obsypání potrubí strojně sypaninou z vhodných třídy těžitelnosti I a II, skupiny 1 až 4 nebo materiálem připraveným podél výkopu ve vzdálenosti do 3 m od jeho kraje, pro jakoukoliv hloubku výkopu a míru zhutnění bez prohození sypaniny</t>
  </si>
  <si>
    <t>obsyp štěrkodrtí fr.4' 
'závazná část kabelovodů'  
182*(1.0*1.0-0.4*0.4*2)=123,760 [A] 
10*(1.0*0.5-0.4*0.4*1)=3,400 [B] 
8*(1.0*0.5-0.4*0.4*1)=2,720 [C] 
33*(0.5*0.5-0.4*0.4*1)=2,970 [D] 
15*(1.0*1.0-0.4*0.4*2)=10,200 [E] 
8*(1.0*1.0-0.4*0.4*2)=5,440 [F] 
Celkem: A+B+C+D+E+F=148,490 [G]</t>
  </si>
  <si>
    <t>1. Objem obsypu na 1 m délky potrubí se rovná šířce dna výkopu násobené součtem vnějšího průměru potrubí příp. i s obalem a projektované tloušťky obsypu nad, případně i pod potrubím. Pro odečítání objemu potrubí se započítávají všechny vestavěné konstrukce nebo uložené vedení i s jejich obklady a podklady (tento objem se nazývá objemem horniny vytlačené konstrukcí).  
2. Míru zhutnění předepisuje projekt.  
3. V cenách nejsou zahrnuty náklady na nakupovanou sypaninu. Tato se oceňuje ve specifikaci.  
4. V cenách nejsou zahrnuty náklady na prohození sypaniny, tyto náklady se oceňují položkou 17511-1109 Příplatek za prohození sypaniny.</t>
  </si>
  <si>
    <t>20</t>
  </si>
  <si>
    <t>181351101</t>
  </si>
  <si>
    <t>Rozprostření ornice tl vrstvy do 200 mm pl do 100 m2 v rovině nebo ve svahu do 1:5 strojně</t>
  </si>
  <si>
    <t>Rozprostření a urovnání ornice v rovině nebo ve svahu sklonu do 1:5 strojně při souvislé ploše do 100 m2, tl. vrstvy do 200 mm</t>
  </si>
  <si>
    <t>108.56=108,560 [A]</t>
  </si>
  <si>
    <t>1. V ceně jsou započteny i náklady na případné nutné přemístění hromad nebo dočasných skládek na místo spotřeby ze vzdálenosti do 50 m.  
2. V ceně nejsou započteny náklady na získání ornice; tyto se oceňují cenami souboru cen 121 Sejmutí ornice.</t>
  </si>
  <si>
    <t>21</t>
  </si>
  <si>
    <t>181411131</t>
  </si>
  <si>
    <t>Založení parkového trávníku výsevem plochy do 1000 m2 v rovině a ve svahu do 1:5</t>
  </si>
  <si>
    <t>Založení trávníku na půdě předem připravené plochy do 1000 m2 výsevem včetně utažení parkového v rovině nebo na svahu do 1:5</t>
  </si>
  <si>
    <t>1. V cenách jsou započteny i náklady na pokosení, naložení a odvoz odpadu do 20 km se složením.  
2. V cenách -1161 až -1164 nejsou započteny i náklady na zatravňovací textilii.  
3. V cenách nejsou započteny náklady na:  
a) přípravu půdy,  
b) travní semeno, tyto náklady se oceňují ve specifikaci,  
c) vypletí a zalévání; tyto práce se oceňují cenami části C02 souborů cen 185 80-42 Vypletí a 185 80-43 Zalití rostlin vodou,  
d) srovnání terénu, tyto práce se oceňují souborem cen 181 1.-..Plošná úprava terénu.  
4. Vcenách o sklonu svahu přes 1:1 jsou uvažovány podmínky pro svahy běžně schůdné; bez použití lezeckých technik. Vpřípadě použití lezeckých technik se tyto náklady oceňují individuálně.</t>
  </si>
  <si>
    <t>23</t>
  </si>
  <si>
    <t>181951111</t>
  </si>
  <si>
    <t>Úprava pláně v hornině třídy těžitelnosti I, skupiny 1 až 3 bez zhutnění strojně</t>
  </si>
  <si>
    <t>Úprava pláně vyrovnáním výškových rozdílů strojně v hornině třídy těžitelnosti I, skupiny 1 až 3 bez zhutnění</t>
  </si>
  <si>
    <t>plocha zatravnění' 
33*0.8=26,400 [A] 
8*1.0=8,000 [B] 
' pro prefabrikované šachty'  
(4.3*3.0-0.6*0.9)*6=74,160 [C] 
Celkem: A+B+C=108,560 [D]</t>
  </si>
  <si>
    <t>1. Ceny jsou určeny pro urovnání všech nově zřizovaných ploch (v zářezech i na násypech) vodorovných nebo ve sklonu do 1:5 pod zpevnění ploch jakéhokoliv druhu, pod humusování, (ne však pro plochy zásypu rýh pro podzemní vedení), drnování apod. a dále, předepíše-li projekt urovnání pláně z jiného důvodu.  
2. Ceny nelze použít pro urovnání lavic šířky do 3 m přerušujících svahy, pro urovnání dna silničních a železničních příkopů pro jakoukoliv šířku dna; toto urovnání se oceňuje cenami souboru cen 182 Svahování.  
3. Urovnání ploch ve sklonu přes 1 : 5 se oceňuje cenami souboru cen 182 Svahování trvalých svahů do projektovaných profilů strojně.  
4. Ceny se zhutněním jsou určeny pro jakoukoliv míru zhutnění.</t>
  </si>
  <si>
    <t>24</t>
  </si>
  <si>
    <t>185804215</t>
  </si>
  <si>
    <t>Vypletí záhonu trávníku po výsevu s naložením a odvozem odpadu do 20 km v rovině a svahu do 1:5</t>
  </si>
  <si>
    <t>Vypletí v rovině nebo na svahu do 1:5 trávníku po výsevu</t>
  </si>
  <si>
    <t>1. V cenách jsou započteny i náklady spojené s případným naložením odpadu na dopravní prostředek, odvozem do 20 km, se složením a na vysbírání případných odpadků ze záhonů nebo trávníků.  
2. V cenách nejsou započteny náklady na uložení odpadu na skládku.</t>
  </si>
  <si>
    <t>25</t>
  </si>
  <si>
    <t>185804312</t>
  </si>
  <si>
    <t>Zalití rostlin vodou plocha přes 20 m2</t>
  </si>
  <si>
    <t>Zalití rostlin vodou plochy záhonů jednotlivě přes 20 m2</t>
  </si>
  <si>
    <t>108.56*0.1=10,856 [A]</t>
  </si>
  <si>
    <t>16</t>
  </si>
  <si>
    <t>58331200</t>
  </si>
  <si>
    <t>štěrkopísek netříděný zásypový</t>
  </si>
  <si>
    <t>T</t>
  </si>
  <si>
    <t>ztratné15 % na zhutnění'   
192.93*1.7*1.15=377,178 [A] 
'předpoklad zásyp prefa šachet  o objemu 100 %' 
136.686*1.7*1.15=267,221 [B] 
Celkem: A+B=644,399 [C]</t>
  </si>
  <si>
    <t>19</t>
  </si>
  <si>
    <t>58341341</t>
  </si>
  <si>
    <t>kamenivo drcené drobné frakce 0/4</t>
  </si>
  <si>
    <t>148.49*1.7*1.15=290,298 [A]</t>
  </si>
  <si>
    <t>17</t>
  </si>
  <si>
    <t>58344169</t>
  </si>
  <si>
    <t>štěrkodrť frakce 0/32 OTP ČD</t>
  </si>
  <si>
    <t>ztratné15 % na zhutnění'   
6.08*1.7*1.15=11,886 [A] 
Celkem: A=11,886 [B]</t>
  </si>
  <si>
    <t>Vodorovné konstrukce</t>
  </si>
  <si>
    <t>26</t>
  </si>
  <si>
    <t>451541111</t>
  </si>
  <si>
    <t>Lože pod potrubí otevřený výkop ze štěrkodrtě</t>
  </si>
  <si>
    <t>Lože pod potrubí, stoky a drobné objekty v otevřeném výkopu ze štěrkodrtě 0-63 mm</t>
  </si>
  <si>
    <t>lože pro šachty štěrkodrť fr 16/32'  
beton šachty3.6*2.3*0.15*6=7,452 [A] 
Celkem: A=7,452 [B]</t>
  </si>
  <si>
    <t>1. Ceny -1111 a -1192 lze použít i pro zřízení sběrných vrstev nad drenážními trubkami.  
2. V cenách -5111 a -1192 jsou započteny i náklady na prohození výkopku získaného při zemních pracích.</t>
  </si>
  <si>
    <t>27</t>
  </si>
  <si>
    <t>451573111</t>
  </si>
  <si>
    <t>Lože pod potrubí otevřený výkop ze štěrkopísku</t>
  </si>
  <si>
    <t>Lože pod potrubí, stoky a drobné objekty v otevřeném výkopu z písku a štěrkopísku do 63 mm</t>
  </si>
  <si>
    <t>lože pro kabelové trasy štěrkopísek'  
182*1.0*0.1=18,200 [A] 
10*1.0*0.1=1,000 [B] 
8*1.0*0.1=0,800 [C] 
33*0.8*0.1=2,640 [D] 
15*1.0*0.1=1,500 [E] 
8*1.0*0.1=0,800 [F] 
25*0.8*0.1=2,000 [G] 
Celkem: A+B+C+D+E+F+G=26,940 [H]</t>
  </si>
  <si>
    <t>46-M</t>
  </si>
  <si>
    <t>Zemní práce při extr.mont.pracích</t>
  </si>
  <si>
    <t>45</t>
  </si>
  <si>
    <t>34571355</t>
  </si>
  <si>
    <t>trubka elektroinstalační ohebná dvouplášťová korugovaná (chránička) D 94/110mm, HDPE+LDPE</t>
  </si>
  <si>
    <t>m</t>
  </si>
  <si>
    <t>dvouplášťové korugované chráničky  prům. 110/94 mm'  
150*1.015=152,250 [A]</t>
  </si>
  <si>
    <t>48</t>
  </si>
  <si>
    <t>34573R1</t>
  </si>
  <si>
    <t>Dodávka multikanál z polyethylenu (HDPE) 9W-42, vč.tvarovek,adaptérů,  těsnení spojů (2*pryžové těsnění+ 3 čelisťové svorky + zatření spojů bentonitovým tmelem)</t>
  </si>
  <si>
    <t>Dodávka multikanál z polyethylenu (HDPE) 9W-42, vč.tvarovek,adaptérů,  těsnení spojů (2*těsnění+ 8 svorek) a přesunu hmot.</t>
  </si>
  <si>
    <t>ztratné 5 %'  
dl. viz TZ kapacitní údaje 461*1.05=484,050 [A]</t>
  </si>
  <si>
    <t>43</t>
  </si>
  <si>
    <t>460490014</t>
  </si>
  <si>
    <t>Krytí kabelů výstražnou fólií šířky 40 cm</t>
  </si>
  <si>
    <t>Krytí kabelů, spojek, koncovek a odbočnic  kabelů výstražnou fólií z PVC včetně vyrovnání povrchu rýhy, rozvinutí a uložení fólie do rýhy, fólie šířky do 40cm</t>
  </si>
  <si>
    <t>červená folie nad trasou  multikanálu a trubkového kabelovodu' 
trasa a 182=182,000 [A] 
trasa b1 10.0=10,000 [B] 
trasa b2 8.0=8,000 [C] 
trasa c 33.0=33,000 [D] 
trasa d1 15.0=15,000 [E] 
trasa d2 8.0=8,000 [F] 
trasa e 25=25,000 [G] 
trasa e - další folie v souběhu 25=25,000 [H] 
Celkem: A+B+C+D+E+F+G+H=306,000 [I]</t>
  </si>
  <si>
    <t>44</t>
  </si>
  <si>
    <t>460510074</t>
  </si>
  <si>
    <t>Kabelové prostupy z trub plastových do rýhy s obetonováním, průměru do 10 cm</t>
  </si>
  <si>
    <t>Kabelové prostupy, kanály a multikanály  kabelové prostupy z trub plastových včetně osazení, utěsnění a spárování do rýhy, bez výkopových prací s obetonováním, vnitřního průměru do 10 cm</t>
  </si>
  <si>
    <t>plastové chráničky prům. 110/94 - viz TZ kapacitní údaje  150=150,000 [A]</t>
  </si>
  <si>
    <t>1. Vcenách -0004 až -0156 nejsou obsaženy náklady na dodávku trub. Tato dodávka se oceňuje ve specifikaci.  
2. Vcenách -0258 až -0274 nejsou obsaženy náklady na dodávku žlabů. Tato dodávka se oceňuje ve specifikaci.  
3. Vcenách -0301 až -0353 nejsou obsaženy náklady na dodávku multikanálů. Tato dodávka se oceňuje ve specifikaci.</t>
  </si>
  <si>
    <t>46</t>
  </si>
  <si>
    <t>460510303</t>
  </si>
  <si>
    <t>Multikanály plastové do rýhy bez obsypu bez výkopových prací 9-cestné</t>
  </si>
  <si>
    <t>Kabelové prostupy, kanály a multikanály  multikanály plastové včetně osazení, utěsnění a spojování do rýhy, bez výkopových prací bez obsypu 9-cestné</t>
  </si>
  <si>
    <t>multikanály standardní461=461,000 [A] 
odpočet multikanálů obetonovaných -24=-24,000 [B] 
Celkem: A+B=437,000 [C]</t>
  </si>
  <si>
    <t>47</t>
  </si>
  <si>
    <t>460510323</t>
  </si>
  <si>
    <t>Multikanály plastové do rýhy s obetonováním bez výkopových prací 9-cestné</t>
  </si>
  <si>
    <t>Kabelové prostupy, kanály a multikanály  multikanály plastové včetně osazení, utěsnění a spojování do rýhy, bez výkopových prací s obetonováním 9-cestné</t>
  </si>
  <si>
    <t>upřesnění betonu C25/30 XA1, XC4' 
' obetonování u vstupu do šachet prefabrikovaných'  
Š14*1.0=4,000 [A] 
Š2 4*1.0=4,000 [B] 
Š3 4*1.0=4,000 [C] 
Š4 4*1.0=4,000 [D] 
Š5 5*1.0=5,000 [E] 
Š6 3*1.0=3,000 [F] 
Celkem: A+B+C+D+E+F=24,000 [G]</t>
  </si>
  <si>
    <t>Úpravy povrchů, podlahy a osazování výplní</t>
  </si>
  <si>
    <t>28</t>
  </si>
  <si>
    <t>631311133</t>
  </si>
  <si>
    <t>Mazanina tl do 240 mm z betonu prostého bez zvýšených nároků na prostředí tř. C 12/15</t>
  </si>
  <si>
    <t>Mazanina z betonu  prostého bez zvýšených nároků na prostředí tl. přes 120 do 240 mm tř. C 12/15</t>
  </si>
  <si>
    <t>mazanina uvnitř betonových šachet'  
 (2.9*1.6-0.2*0.2)*0.15*6=4,140 [A] 
Celkem: A=4,140 [B]</t>
  </si>
  <si>
    <t>1. Ceny jsou určeny pro mazaniny krycí (pochůzné i pojízdné), popř. podkladní, plovoucí, vyrovnávací nebo oddělující pod potěry, podlahy, průmyslové podlahy, popř. pro podlévání provizorně podklínovaných patek usazených strojů a technologických zařízení (s náležitým zatemováním hutného betonu).  
2. Pro mazaniny tlouštěk větších než 240 mm jsou určeny:  
a) pro mazaniny ukládané na zeminu (v halách apod.) ceny souborů cen 27* 31- Základy zbetonu prostého a 27* 32 - Základy zbetonu železového,  
b) pro mazaniny v nadzemních podlažích ceny souboru cen 411 31- . . Beton kleneb.  
3. Ceny lze použít i pro betonový okapový chodníček budovy (včetně tvarování rigolového žlábku) v příslušných tloušťkách. Jeho podloží se oceňuje samostatně.  
4. V ceně jsou započteny i náklady na:  
a) základní stržení povrchu mazaniny s urovnáním vibrační lištou nebo dřevěným hladítkem,  
b) vytvoření dilatačních spár v mazanině bez zaplnění, pokud jsou dilatační spáry vytvářeny při provádění betonáže. Jestliže jsou dilatační spáry řezány dodatečně, oceňují se cenami souboru cen 634 91-11 Řezání dilatačních nebo smršťovacích spár.</t>
  </si>
  <si>
    <t>29</t>
  </si>
  <si>
    <t>631319023</t>
  </si>
  <si>
    <t>Příplatek k mazanině tl do 240 mm za přehlazení s poprášením cementem</t>
  </si>
  <si>
    <t>Příplatek k cenám mazanin  za úpravu povrchu mazaniny přehlazením s poprášením cementem pro konečnou úpravu, mazanina tl. přes 120 do 240 mm (10 kg/m3)</t>
  </si>
  <si>
    <t>4.14=4,140 [A]</t>
  </si>
  <si>
    <t>1. Ceny -9011 až -9023 lze použít pro mazaniny min. tř. C 8/10.  
2. Vcenách -9011 až -9023 jsou započteny i náklady za přehlazení povrchu mazaniny ocelovým hladítkem.  
3. Ceny -9171 až -9175 lze také použít, bude-li do mazaniny vkládána druhá vrstva výztuže nad sebou oddělená vrstvou betonové směsi, kdy se oceňuje druhé stržení povrchu latí rovněž výměrou (m3) celkové tloušťky tří vrstev mazaniny.</t>
  </si>
  <si>
    <t>30</t>
  </si>
  <si>
    <t>631351101</t>
  </si>
  <si>
    <t>Zřízení bednění rýh a hran v podlahách</t>
  </si>
  <si>
    <t>Bednění v podlahách  rýh a hran zřízení</t>
  </si>
  <si>
    <t>0.2*4*0.15*6=0,720 [A] 
Celkem: A=0,720 [B]</t>
  </si>
  <si>
    <t>31</t>
  </si>
  <si>
    <t>631351102</t>
  </si>
  <si>
    <t>Odstranění bednění rýh a hran v podlahách</t>
  </si>
  <si>
    <t>Bednění v podlahách  rýh a hran odstranění</t>
  </si>
  <si>
    <t>0.72=0,720 [A]</t>
  </si>
  <si>
    <t>711</t>
  </si>
  <si>
    <t>Izolace proti vodě, vlhkosti a plynům</t>
  </si>
  <si>
    <t>42</t>
  </si>
  <si>
    <t>711R</t>
  </si>
  <si>
    <t>D+M nátěru ASOL F, vč přesunu hmot.</t>
  </si>
  <si>
    <t>(1.2+0.9)*2*3.8=15,960 [A]</t>
  </si>
  <si>
    <t>Trubní vedení</t>
  </si>
  <si>
    <t>32</t>
  </si>
  <si>
    <t>80006R01</t>
  </si>
  <si>
    <t>D+M kompl. kce prefa šachty z betonu C35/45 XA1, XC4  rozm.  3300/2000/2600 mm tl. stěn 200 mm, vč. uzamykatelného poklopu, nátěru ASOL, HTA profilů pozink, prů</t>
  </si>
  <si>
    <t>KUS</t>
  </si>
  <si>
    <t>D+M kompl. kce prefa šachty 2700/2700/2600 mm, vč. uzamykatelného poklopu, nátěru ASOL, HTA profilů pozink a přesunu hmot.</t>
  </si>
  <si>
    <t>kompozitní vodotěsný uzamykatelný poklop'  
KŠ 1,2,3,4,6  5=5,000 [A] 
Celkem: A=5,000 [B]</t>
  </si>
  <si>
    <t>33</t>
  </si>
  <si>
    <t>80006R02</t>
  </si>
  <si>
    <t>D+M kompl. kce prefa šachty z betonu C35/45 XA1, XC4  rozm.  3300/2000/3000 mm tl. stěn 200 mm, vč. uzamykatelného poklopu, nátěru ASOL, HTA profilů pozink, prů</t>
  </si>
  <si>
    <t>kompozitní vodotěsný uzamykatelný poklop'  
KŠ 5  1=1,000 [A] 
Celkem: A=1,000 [B]</t>
  </si>
  <si>
    <t>34</t>
  </si>
  <si>
    <t>89893R</t>
  </si>
  <si>
    <t>Vstup do komory  600/900 mm ze ŽB tř. C 30/37 XF3,  tl.stěn 150 mm, vč. výztuže, bednění, odbednění, přikotvení do stropní desky  a přesunu hmot.</t>
  </si>
  <si>
    <t>Vstup do komory  600/900 mm ze ŽB tř. C 35/45 XA1,  tl.stěn 150 mm, vč. výztuže, bednění, odbednění, přikotvení do stropní desky  a přesunu hmot.</t>
  </si>
  <si>
    <t>horní monolitická část ' 
KŠ 1,2,3,4,5 5*0.6=3,000 [A] 
KŠ 6 1*0.8=0,800 [B] 
Celkem: A+B=3,800 [C]</t>
  </si>
  <si>
    <t>35</t>
  </si>
  <si>
    <t>89894R</t>
  </si>
  <si>
    <t>D+M kabelových  roštů š. 422/60 mm, vč. spojů, systémových pomocných prvků a kotvení, s  povrchovou úpravou žárovým zinkováním, nebo provedení nerez, vč. přesun</t>
  </si>
  <si>
    <t>D+M kabelových  roštů š. 400 mm ( průměr drátů 6mm2), s  povrchovou úpravou žárovým zinkováním, nebo provedení nerez, vč. přesunu hmot.</t>
  </si>
  <si>
    <t>předpoklad na 1 šachtu 40 ks 40*6=240,000 [A]</t>
  </si>
  <si>
    <t>36</t>
  </si>
  <si>
    <t>898950R</t>
  </si>
  <si>
    <t>D+M konzol dl. 400 mm pro kabelové rošty š. 400 mm , s  povrchovou úpravou žárovým zinkováním, nebo provedení nerez, vč. kladivových šroubů a přesunu hmot.</t>
  </si>
  <si>
    <t>předpoklad na 1 šachtu 45m 45*6=270,000 [A]</t>
  </si>
  <si>
    <t>37</t>
  </si>
  <si>
    <t>89898R</t>
  </si>
  <si>
    <t>D+M hliníkového skládacího žebříku dl. 3,0 m, vč. přesunu hmot.</t>
  </si>
  <si>
    <t>3=3,000 [A]</t>
  </si>
  <si>
    <t>38</t>
  </si>
  <si>
    <t>89902R2</t>
  </si>
  <si>
    <t>D+M tlakových ucpávek -  utěsnění otvoru  multikanálu  proti průniku vody.</t>
  </si>
  <si>
    <t>D+M  utěsnění  multikanálů u vstupu do prefabrikovaných  šachet</t>
  </si>
  <si>
    <t>viz. TZ 216=216,000 [A]</t>
  </si>
  <si>
    <t>39</t>
  </si>
  <si>
    <t>89902R3</t>
  </si>
  <si>
    <t>D+M tlakových ucpávek -  utěsnění  chrániček prům. 110 mm u vstupu do prefabrikovaných  šachet proti průniku vody.</t>
  </si>
  <si>
    <t>viz. TZ 20=20,000 [A]</t>
  </si>
  <si>
    <t>40</t>
  </si>
  <si>
    <t>899501221</t>
  </si>
  <si>
    <t>Stupadla do šachet ocelová s PE povlakem vidlicová pro přímé zabudování do hmoždinek</t>
  </si>
  <si>
    <t>Stupadla do šachet a drobných objektů ocelová s PE povlakem vidlicová pro přímé zabudování do hmoždinek</t>
  </si>
  <si>
    <t>horní monolitická část ' 
KŠ 1,2,3,4,5 5*2=10,000 [A] 
KŠ 6 1*3=3,000 [B] 
Celkem: A+B=13,000 [C]</t>
  </si>
  <si>
    <t>1. Ceny jsou určeny pro osazení a dodání stupadel do netypových drobných objektů (oceňovaných cenami této části).</t>
  </si>
  <si>
    <t>Ostatní konstrukce a práce-bourání</t>
  </si>
  <si>
    <t>41</t>
  </si>
  <si>
    <t>998253010</t>
  </si>
  <si>
    <t>Přesun hmot pro montované ŽB kolektory a kanály</t>
  </si>
  <si>
    <t>Přesun hmot pro kolektory a kanály  pro vedení montované železobetonové jakéhokoliv rozsahu a hloubky dopravní vzdálenost do 10 m</t>
  </si>
  <si>
    <t>1. Neprůlezné kanály pro jeden druh vedení (tzn. vedení jednoho provozovatele) jsou součástí příslušného vedení; přesun hmot pro neprůlezné kanály se oceňuje příslušnými cenami katalogu 827-1 Vedení trubní, dálková a přípojná – vodovody a kanalizace.</t>
  </si>
  <si>
    <t>990</t>
  </si>
  <si>
    <t>Poplatky za skládky</t>
  </si>
  <si>
    <t>49</t>
  </si>
  <si>
    <t>R015111</t>
  </si>
  <si>
    <t>POPLATKY ZA LIKVIDACŮ ODPADŮ NEKONTAMINOVANÝCH - 17 05 04 VYTĚŽENÉ ZEMINY A HORNINY - I. TŘÍDA TĚŽITELNOSTI</t>
  </si>
  <si>
    <t>Poplatek za uložení na skládku  - kód odpadu 170204 ( okna )</t>
  </si>
  <si>
    <t>( 253.842+515.17)*1.6=1 230,419 [A]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</si>
</sst>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"/>
  </numFmts>
  <fonts count="7" x14ac:knownFonts="1">
    <font>
      <sz val="10"/>
      <name val="Arial"/>
    </font>
    <font>
      <sz val="10"/>
      <name val="Arial"/>
    </font>
    <font>
      <b/>
      <sz val="16"/>
      <color rgb="FF000000"/>
      <name val="Arial"/>
    </font>
    <font>
      <b/>
      <sz val="11"/>
      <name val="Arial"/>
    </font>
    <font>
      <sz val="10"/>
      <color rgb="FFFFFFFF"/>
      <name val="Arial"/>
    </font>
    <font>
      <b/>
      <sz val="10"/>
      <name val="Arial"/>
    </font>
    <font>
      <i/>
      <sz val="1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35">
    <xf numFmtId="0" fontId="0" fillId="0" borderId="0" xfId="0"/>
    <xf numFmtId="0" fontId="0" fillId="2" borderId="0" xfId="1" applyFont="1" applyFill="1"/>
    <xf numFmtId="0" fontId="2" fillId="2" borderId="0" xfId="1" applyFont="1" applyFill="1" applyAlignment="1">
      <alignment horizontal="center" vertical="center"/>
    </xf>
    <xf numFmtId="0" fontId="0" fillId="2" borderId="1" xfId="1" applyFont="1" applyFill="1" applyBorder="1"/>
    <xf numFmtId="0" fontId="3" fillId="2" borderId="0" xfId="1" applyFont="1" applyFill="1"/>
    <xf numFmtId="0" fontId="3" fillId="2" borderId="0" xfId="1" applyFont="1" applyFill="1" applyAlignment="1">
      <alignment horizontal="right"/>
    </xf>
    <xf numFmtId="0" fontId="0" fillId="2" borderId="0" xfId="1" applyFont="1" applyFill="1"/>
    <xf numFmtId="0" fontId="3" fillId="2" borderId="0" xfId="1" applyFont="1" applyFill="1" applyAlignment="1">
      <alignment horizontal="left"/>
    </xf>
    <xf numFmtId="0" fontId="0" fillId="2" borderId="2" xfId="1" applyFont="1" applyFill="1" applyBorder="1"/>
    <xf numFmtId="0" fontId="0" fillId="2" borderId="3" xfId="1" applyFont="1" applyFill="1" applyBorder="1" applyAlignment="1">
      <alignment horizontal="center"/>
    </xf>
    <xf numFmtId="4" fontId="0" fillId="2" borderId="3" xfId="1" applyNumberFormat="1" applyFont="1" applyFill="1" applyBorder="1" applyAlignment="1">
      <alignment horizontal="center"/>
    </xf>
    <xf numFmtId="0" fontId="0" fillId="2" borderId="4" xfId="1" applyFont="1" applyFill="1" applyBorder="1"/>
    <xf numFmtId="0" fontId="3" fillId="2" borderId="1" xfId="1" applyFont="1" applyFill="1" applyBorder="1"/>
    <xf numFmtId="0" fontId="3" fillId="2" borderId="1" xfId="1" applyFont="1" applyFill="1" applyBorder="1" applyAlignment="1">
      <alignment horizontal="right"/>
    </xf>
    <xf numFmtId="0" fontId="0" fillId="2" borderId="1" xfId="1" applyFont="1" applyFill="1" applyBorder="1"/>
    <xf numFmtId="0" fontId="3" fillId="2" borderId="1" xfId="1" applyFont="1" applyFill="1" applyBorder="1" applyAlignment="1">
      <alignment horizontal="left"/>
    </xf>
    <xf numFmtId="0" fontId="4" fillId="3" borderId="3" xfId="1" applyFont="1" applyFill="1" applyBorder="1" applyAlignment="1">
      <alignment horizontal="center" vertical="center" wrapText="1"/>
    </xf>
    <xf numFmtId="0" fontId="4" fillId="3" borderId="3" xfId="1" applyFont="1" applyFill="1" applyBorder="1" applyAlignment="1">
      <alignment horizontal="center" vertical="center" wrapText="1"/>
    </xf>
    <xf numFmtId="0" fontId="0" fillId="2" borderId="5" xfId="1" applyFont="1" applyFill="1" applyBorder="1"/>
    <xf numFmtId="0" fontId="5" fillId="2" borderId="5" xfId="1" applyFont="1" applyFill="1" applyBorder="1" applyAlignment="1">
      <alignment horizontal="right"/>
    </xf>
    <xf numFmtId="0" fontId="5" fillId="2" borderId="5" xfId="1" applyFont="1" applyFill="1" applyBorder="1" applyAlignment="1">
      <alignment wrapText="1"/>
    </xf>
    <xf numFmtId="4" fontId="5" fillId="2" borderId="5" xfId="1" applyNumberFormat="1" applyFont="1" applyFill="1" applyBorder="1" applyAlignment="1">
      <alignment horizontal="center"/>
    </xf>
    <xf numFmtId="0" fontId="0" fillId="0" borderId="3" xfId="1" applyFont="1" applyBorder="1"/>
    <xf numFmtId="0" fontId="0" fillId="0" borderId="3" xfId="1" applyFont="1" applyBorder="1" applyAlignment="1">
      <alignment horizontal="right"/>
    </xf>
    <xf numFmtId="0" fontId="0" fillId="0" borderId="3" xfId="1" applyFont="1" applyBorder="1" applyAlignment="1">
      <alignment wrapText="1"/>
    </xf>
    <xf numFmtId="0" fontId="0" fillId="0" borderId="3" xfId="1" applyFont="1" applyBorder="1" applyAlignment="1">
      <alignment horizontal="center"/>
    </xf>
    <xf numFmtId="164" fontId="0" fillId="0" borderId="3" xfId="1" applyNumberFormat="1" applyFont="1" applyBorder="1" applyAlignment="1">
      <alignment horizontal="center"/>
    </xf>
    <xf numFmtId="4" fontId="0" fillId="0" borderId="3" xfId="1" applyNumberFormat="1" applyFont="1" applyBorder="1" applyAlignment="1">
      <alignment horizontal="center"/>
    </xf>
    <xf numFmtId="0" fontId="0" fillId="0" borderId="4" xfId="1" applyFont="1" applyBorder="1" applyAlignment="1">
      <alignment vertical="top"/>
    </xf>
    <xf numFmtId="0" fontId="0" fillId="0" borderId="3" xfId="1" applyFont="1" applyBorder="1" applyAlignment="1">
      <alignment horizontal="left" vertical="center" wrapText="1"/>
    </xf>
    <xf numFmtId="0" fontId="0" fillId="0" borderId="0" xfId="1" applyFont="1" applyAlignment="1">
      <alignment vertical="top"/>
    </xf>
    <xf numFmtId="0" fontId="6" fillId="0" borderId="3" xfId="1" applyFont="1" applyBorder="1" applyAlignment="1">
      <alignment horizontal="left" vertical="center" wrapText="1"/>
    </xf>
    <xf numFmtId="0" fontId="6" fillId="0" borderId="3" xfId="1" quotePrefix="1" applyFont="1" applyBorder="1" applyAlignment="1">
      <alignment horizontal="left" vertical="center" wrapText="1"/>
    </xf>
    <xf numFmtId="0" fontId="5" fillId="2" borderId="1" xfId="1" applyFont="1" applyFill="1" applyBorder="1" applyAlignment="1">
      <alignment horizontal="right"/>
    </xf>
    <xf numFmtId="4" fontId="5" fillId="2" borderId="1" xfId="1" applyNumberFormat="1" applyFont="1" applyFill="1" applyBorder="1" applyAlignment="1">
      <alignment horizontal="center"/>
    </xf>
  </cellXfs>
  <cellStyles count="2">
    <cellStyle name="Normal" xfId="1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5">
    <pageSetUpPr fitToPage="1"/>
  </sheetPr>
  <dimension ref="A1:R212"/>
  <sheetViews>
    <sheetView tabSelected="1" workbookViewId="0">
      <pane ySplit="8" topLeftCell="A9" activePane="bottomLeft" state="frozen"/>
      <selection pane="bottomLeft" activeCell="A9" sqref="A9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0</v>
      </c>
      <c r="B1" s="1"/>
      <c r="C1" s="1"/>
      <c r="D1" s="1"/>
      <c r="E1" s="1" t="s">
        <v>1</v>
      </c>
      <c r="F1" s="1"/>
      <c r="G1" s="1"/>
      <c r="H1" s="1"/>
      <c r="I1" s="1"/>
      <c r="P1" t="s">
        <v>2</v>
      </c>
    </row>
    <row r="2" spans="1:18" ht="24.95" customHeight="1" x14ac:dyDescent="0.2">
      <c r="B2" s="1"/>
      <c r="C2" s="1"/>
      <c r="D2" s="1"/>
      <c r="E2" s="2" t="s">
        <v>3</v>
      </c>
      <c r="F2" s="1"/>
      <c r="G2" s="1"/>
      <c r="H2" s="3"/>
      <c r="I2" s="3"/>
      <c r="O2">
        <f>0+O9+O110+O119+O144+O161+O166+O203+O208</f>
        <v>0</v>
      </c>
      <c r="P2" t="s">
        <v>2</v>
      </c>
    </row>
    <row r="3" spans="1:18" ht="15" customHeight="1" x14ac:dyDescent="0.25">
      <c r="A3" t="s">
        <v>4</v>
      </c>
      <c r="B3" s="4" t="s">
        <v>5</v>
      </c>
      <c r="C3" s="5" t="s">
        <v>6</v>
      </c>
      <c r="D3" s="6"/>
      <c r="E3" s="7" t="s">
        <v>7</v>
      </c>
      <c r="F3" s="1"/>
      <c r="G3" s="8"/>
      <c r="H3" s="9" t="s">
        <v>8</v>
      </c>
      <c r="I3" s="10">
        <f>0+I9+I110+I119+I144+I161+I166+I203+I208</f>
        <v>0</v>
      </c>
      <c r="O3" t="s">
        <v>9</v>
      </c>
      <c r="P3" t="s">
        <v>10</v>
      </c>
    </row>
    <row r="4" spans="1:18" ht="15" customHeight="1" x14ac:dyDescent="0.25">
      <c r="A4" t="s">
        <v>11</v>
      </c>
      <c r="B4" s="4" t="s">
        <v>12</v>
      </c>
      <c r="C4" s="5" t="s">
        <v>13</v>
      </c>
      <c r="D4" s="6"/>
      <c r="E4" s="7" t="s">
        <v>14</v>
      </c>
      <c r="F4" s="1"/>
      <c r="G4" s="1"/>
      <c r="H4" s="11"/>
      <c r="I4" s="11"/>
      <c r="O4" t="s">
        <v>15</v>
      </c>
      <c r="P4" t="s">
        <v>10</v>
      </c>
    </row>
    <row r="5" spans="1:18" ht="12.75" customHeight="1" x14ac:dyDescent="0.25">
      <c r="A5" t="s">
        <v>16</v>
      </c>
      <c r="B5" s="12" t="s">
        <v>17</v>
      </c>
      <c r="C5" s="13" t="s">
        <v>8</v>
      </c>
      <c r="D5" s="14"/>
      <c r="E5" s="15" t="s">
        <v>18</v>
      </c>
      <c r="F5" s="3"/>
      <c r="G5" s="3"/>
      <c r="H5" s="3"/>
      <c r="I5" s="3"/>
      <c r="O5" t="s">
        <v>19</v>
      </c>
      <c r="P5" t="s">
        <v>10</v>
      </c>
    </row>
    <row r="6" spans="1:18" ht="12.75" customHeight="1" x14ac:dyDescent="0.2">
      <c r="A6" s="16" t="s">
        <v>20</v>
      </c>
      <c r="B6" s="16" t="s">
        <v>21</v>
      </c>
      <c r="C6" s="16" t="s">
        <v>22</v>
      </c>
      <c r="D6" s="16" t="s">
        <v>23</v>
      </c>
      <c r="E6" s="16" t="s">
        <v>24</v>
      </c>
      <c r="F6" s="16" t="s">
        <v>25</v>
      </c>
      <c r="G6" s="16" t="s">
        <v>26</v>
      </c>
      <c r="H6" s="16" t="s">
        <v>27</v>
      </c>
      <c r="I6" s="16"/>
    </row>
    <row r="7" spans="1:18" ht="12.75" customHeight="1" x14ac:dyDescent="0.2">
      <c r="A7" s="16"/>
      <c r="B7" s="16"/>
      <c r="C7" s="16"/>
      <c r="D7" s="16"/>
      <c r="E7" s="16"/>
      <c r="F7" s="16"/>
      <c r="G7" s="16"/>
      <c r="H7" s="17" t="s">
        <v>28</v>
      </c>
      <c r="I7" s="17" t="s">
        <v>29</v>
      </c>
    </row>
    <row r="8" spans="1:18" ht="12.75" customHeight="1" x14ac:dyDescent="0.2">
      <c r="A8" s="17" t="s">
        <v>30</v>
      </c>
      <c r="B8" s="17" t="s">
        <v>31</v>
      </c>
      <c r="C8" s="17" t="s">
        <v>10</v>
      </c>
      <c r="D8" s="17" t="s">
        <v>2</v>
      </c>
      <c r="E8" s="17" t="s">
        <v>32</v>
      </c>
      <c r="F8" s="17" t="s">
        <v>33</v>
      </c>
      <c r="G8" s="17" t="s">
        <v>34</v>
      </c>
      <c r="H8" s="17" t="s">
        <v>35</v>
      </c>
      <c r="I8" s="17" t="s">
        <v>36</v>
      </c>
    </row>
    <row r="9" spans="1:18" ht="12.75" customHeight="1" x14ac:dyDescent="0.2">
      <c r="A9" s="18" t="s">
        <v>37</v>
      </c>
      <c r="B9" s="18"/>
      <c r="C9" s="19" t="s">
        <v>31</v>
      </c>
      <c r="D9" s="18"/>
      <c r="E9" s="20" t="s">
        <v>38</v>
      </c>
      <c r="F9" s="18"/>
      <c r="G9" s="18"/>
      <c r="H9" s="18"/>
      <c r="I9" s="21">
        <f>0+Q9</f>
        <v>0</v>
      </c>
      <c r="O9">
        <f>0+R9</f>
        <v>0</v>
      </c>
      <c r="Q9">
        <f>0+I10+I14+I18+I22+I26+I30+I34+I38+I42+I46+I50+I54+I58+I62+I66+I70+I74+I78+I82+I86+I90+I94+I98+I102+I106</f>
        <v>0</v>
      </c>
      <c r="R9">
        <f>0+O10+O14+O18+O22+O26+O30+O34+O38+O42+O46+O50+O54+O58+O62+O66+O70+O74+O78+O82+O86+O90+O94+O98+O102+O106</f>
        <v>0</v>
      </c>
    </row>
    <row r="10" spans="1:18" x14ac:dyDescent="0.2">
      <c r="A10" s="22" t="s">
        <v>39</v>
      </c>
      <c r="B10" s="23" t="s">
        <v>40</v>
      </c>
      <c r="C10" s="23" t="s">
        <v>41</v>
      </c>
      <c r="D10" s="22" t="s">
        <v>42</v>
      </c>
      <c r="E10" s="24" t="s">
        <v>43</v>
      </c>
      <c r="F10" s="25" t="s">
        <v>44</v>
      </c>
      <c r="G10" s="26">
        <v>7.5990000000000002</v>
      </c>
      <c r="H10" s="27">
        <v>0</v>
      </c>
      <c r="I10" s="27">
        <f>ROUND(ROUND(H10,2)*ROUND(G10,3),2)</f>
        <v>0</v>
      </c>
      <c r="O10">
        <f>(I10*21)/100</f>
        <v>0</v>
      </c>
      <c r="P10" t="s">
        <v>10</v>
      </c>
    </row>
    <row r="11" spans="1:18" x14ac:dyDescent="0.2">
      <c r="A11" s="28" t="s">
        <v>45</v>
      </c>
      <c r="E11" s="29" t="s">
        <v>43</v>
      </c>
    </row>
    <row r="12" spans="1:18" x14ac:dyDescent="0.2">
      <c r="A12" s="30" t="s">
        <v>46</v>
      </c>
      <c r="E12" s="31" t="s">
        <v>47</v>
      </c>
    </row>
    <row r="13" spans="1:18" x14ac:dyDescent="0.2">
      <c r="A13" t="s">
        <v>48</v>
      </c>
      <c r="E13" s="29" t="s">
        <v>42</v>
      </c>
    </row>
    <row r="14" spans="1:18" x14ac:dyDescent="0.2">
      <c r="A14" s="22" t="s">
        <v>39</v>
      </c>
      <c r="B14" s="23" t="s">
        <v>31</v>
      </c>
      <c r="C14" s="23" t="s">
        <v>49</v>
      </c>
      <c r="D14" s="22" t="s">
        <v>42</v>
      </c>
      <c r="E14" s="24" t="s">
        <v>50</v>
      </c>
      <c r="F14" s="25" t="s">
        <v>51</v>
      </c>
      <c r="G14" s="26">
        <v>346.8</v>
      </c>
      <c r="H14" s="27">
        <v>0</v>
      </c>
      <c r="I14" s="27">
        <f>ROUND(ROUND(H14,2)*ROUND(G14,3),2)</f>
        <v>0</v>
      </c>
      <c r="O14">
        <f>(I14*21)/100</f>
        <v>0</v>
      </c>
      <c r="P14" t="s">
        <v>10</v>
      </c>
    </row>
    <row r="15" spans="1:18" x14ac:dyDescent="0.2">
      <c r="A15" s="28" t="s">
        <v>45</v>
      </c>
      <c r="E15" s="29" t="s">
        <v>52</v>
      </c>
    </row>
    <row r="16" spans="1:18" ht="153" x14ac:dyDescent="0.2">
      <c r="A16" s="30" t="s">
        <v>46</v>
      </c>
      <c r="E16" s="32" t="s">
        <v>53</v>
      </c>
    </row>
    <row r="17" spans="1:16" ht="89.25" x14ac:dyDescent="0.2">
      <c r="A17" t="s">
        <v>48</v>
      </c>
      <c r="E17" s="29" t="s">
        <v>54</v>
      </c>
    </row>
    <row r="18" spans="1:16" ht="25.5" x14ac:dyDescent="0.2">
      <c r="A18" s="22" t="s">
        <v>39</v>
      </c>
      <c r="B18" s="23" t="s">
        <v>10</v>
      </c>
      <c r="C18" s="23" t="s">
        <v>55</v>
      </c>
      <c r="D18" s="22" t="s">
        <v>42</v>
      </c>
      <c r="E18" s="24" t="s">
        <v>56</v>
      </c>
      <c r="F18" s="25" t="s">
        <v>57</v>
      </c>
      <c r="G18" s="26">
        <v>253.84200000000001</v>
      </c>
      <c r="H18" s="27">
        <v>0</v>
      </c>
      <c r="I18" s="27">
        <f>ROUND(ROUND(H18,2)*ROUND(G18,3),2)</f>
        <v>0</v>
      </c>
      <c r="O18">
        <f>(I18*21)/100</f>
        <v>0</v>
      </c>
      <c r="P18" t="s">
        <v>10</v>
      </c>
    </row>
    <row r="19" spans="1:16" ht="25.5" x14ac:dyDescent="0.2">
      <c r="A19" s="28" t="s">
        <v>45</v>
      </c>
      <c r="E19" s="29" t="s">
        <v>58</v>
      </c>
    </row>
    <row r="20" spans="1:16" ht="127.5" x14ac:dyDescent="0.2">
      <c r="A20" s="30" t="s">
        <v>46</v>
      </c>
      <c r="E20" s="32" t="s">
        <v>59</v>
      </c>
    </row>
    <row r="21" spans="1:16" ht="76.5" x14ac:dyDescent="0.2">
      <c r="A21" t="s">
        <v>48</v>
      </c>
      <c r="E21" s="29" t="s">
        <v>60</v>
      </c>
    </row>
    <row r="22" spans="1:16" ht="25.5" x14ac:dyDescent="0.2">
      <c r="A22" s="22" t="s">
        <v>39</v>
      </c>
      <c r="B22" s="23" t="s">
        <v>2</v>
      </c>
      <c r="C22" s="23" t="s">
        <v>61</v>
      </c>
      <c r="D22" s="22" t="s">
        <v>42</v>
      </c>
      <c r="E22" s="24" t="s">
        <v>62</v>
      </c>
      <c r="F22" s="25" t="s">
        <v>57</v>
      </c>
      <c r="G22" s="26">
        <v>515.16999999999996</v>
      </c>
      <c r="H22" s="27">
        <v>0</v>
      </c>
      <c r="I22" s="27">
        <f>ROUND(ROUND(H22,2)*ROUND(G22,3),2)</f>
        <v>0</v>
      </c>
      <c r="O22">
        <f>(I22*21)/100</f>
        <v>0</v>
      </c>
      <c r="P22" t="s">
        <v>10</v>
      </c>
    </row>
    <row r="23" spans="1:16" ht="38.25" x14ac:dyDescent="0.2">
      <c r="A23" s="28" t="s">
        <v>45</v>
      </c>
      <c r="E23" s="29" t="s">
        <v>63</v>
      </c>
    </row>
    <row r="24" spans="1:16" ht="127.5" x14ac:dyDescent="0.2">
      <c r="A24" s="30" t="s">
        <v>46</v>
      </c>
      <c r="E24" s="32" t="s">
        <v>64</v>
      </c>
    </row>
    <row r="25" spans="1:16" ht="38.25" x14ac:dyDescent="0.2">
      <c r="A25" t="s">
        <v>48</v>
      </c>
      <c r="E25" s="29" t="s">
        <v>65</v>
      </c>
    </row>
    <row r="26" spans="1:16" x14ac:dyDescent="0.2">
      <c r="A26" s="22" t="s">
        <v>39</v>
      </c>
      <c r="B26" s="23" t="s">
        <v>32</v>
      </c>
      <c r="C26" s="23" t="s">
        <v>66</v>
      </c>
      <c r="D26" s="22" t="s">
        <v>42</v>
      </c>
      <c r="E26" s="24" t="s">
        <v>67</v>
      </c>
      <c r="F26" s="25" t="s">
        <v>51</v>
      </c>
      <c r="G26" s="26">
        <v>982.2</v>
      </c>
      <c r="H26" s="27">
        <v>0</v>
      </c>
      <c r="I26" s="27">
        <f>ROUND(ROUND(H26,2)*ROUND(G26,3),2)</f>
        <v>0</v>
      </c>
      <c r="O26">
        <f>(I26*21)/100</f>
        <v>0</v>
      </c>
      <c r="P26" t="s">
        <v>10</v>
      </c>
    </row>
    <row r="27" spans="1:16" ht="25.5" x14ac:dyDescent="0.2">
      <c r="A27" s="28" t="s">
        <v>45</v>
      </c>
      <c r="E27" s="29" t="s">
        <v>68</v>
      </c>
    </row>
    <row r="28" spans="1:16" ht="89.25" x14ac:dyDescent="0.2">
      <c r="A28" s="30" t="s">
        <v>46</v>
      </c>
      <c r="E28" s="32" t="s">
        <v>69</v>
      </c>
    </row>
    <row r="29" spans="1:16" ht="178.5" x14ac:dyDescent="0.2">
      <c r="A29" t="s">
        <v>48</v>
      </c>
      <c r="E29" s="29" t="s">
        <v>70</v>
      </c>
    </row>
    <row r="30" spans="1:16" x14ac:dyDescent="0.2">
      <c r="A30" s="22" t="s">
        <v>39</v>
      </c>
      <c r="B30" s="23" t="s">
        <v>33</v>
      </c>
      <c r="C30" s="23" t="s">
        <v>71</v>
      </c>
      <c r="D30" s="22" t="s">
        <v>42</v>
      </c>
      <c r="E30" s="24" t="s">
        <v>72</v>
      </c>
      <c r="F30" s="25" t="s">
        <v>51</v>
      </c>
      <c r="G30" s="26">
        <v>138.46</v>
      </c>
      <c r="H30" s="27">
        <v>0</v>
      </c>
      <c r="I30" s="27">
        <f>ROUND(ROUND(H30,2)*ROUND(G30,3),2)</f>
        <v>0</v>
      </c>
      <c r="O30">
        <f>(I30*21)/100</f>
        <v>0</v>
      </c>
      <c r="P30" t="s">
        <v>10</v>
      </c>
    </row>
    <row r="31" spans="1:16" ht="25.5" x14ac:dyDescent="0.2">
      <c r="A31" s="28" t="s">
        <v>45</v>
      </c>
      <c r="E31" s="29" t="s">
        <v>73</v>
      </c>
    </row>
    <row r="32" spans="1:16" ht="51" x14ac:dyDescent="0.2">
      <c r="A32" s="30" t="s">
        <v>46</v>
      </c>
      <c r="E32" s="32" t="s">
        <v>74</v>
      </c>
    </row>
    <row r="33" spans="1:16" ht="178.5" x14ac:dyDescent="0.2">
      <c r="A33" t="s">
        <v>48</v>
      </c>
      <c r="E33" s="29" t="s">
        <v>70</v>
      </c>
    </row>
    <row r="34" spans="1:16" x14ac:dyDescent="0.2">
      <c r="A34" s="22" t="s">
        <v>39</v>
      </c>
      <c r="B34" s="23" t="s">
        <v>34</v>
      </c>
      <c r="C34" s="23" t="s">
        <v>75</v>
      </c>
      <c r="D34" s="22" t="s">
        <v>42</v>
      </c>
      <c r="E34" s="24" t="s">
        <v>76</v>
      </c>
      <c r="F34" s="25" t="s">
        <v>51</v>
      </c>
      <c r="G34" s="26">
        <v>982.2</v>
      </c>
      <c r="H34" s="27">
        <v>0</v>
      </c>
      <c r="I34" s="27">
        <f>ROUND(ROUND(H34,2)*ROUND(G34,3),2)</f>
        <v>0</v>
      </c>
      <c r="O34">
        <f>(I34*21)/100</f>
        <v>0</v>
      </c>
      <c r="P34" t="s">
        <v>10</v>
      </c>
    </row>
    <row r="35" spans="1:16" ht="25.5" x14ac:dyDescent="0.2">
      <c r="A35" s="28" t="s">
        <v>45</v>
      </c>
      <c r="E35" s="29" t="s">
        <v>77</v>
      </c>
    </row>
    <row r="36" spans="1:16" x14ac:dyDescent="0.2">
      <c r="A36" s="30" t="s">
        <v>46</v>
      </c>
      <c r="E36" s="31" t="s">
        <v>78</v>
      </c>
    </row>
    <row r="37" spans="1:16" x14ac:dyDescent="0.2">
      <c r="A37" t="s">
        <v>48</v>
      </c>
      <c r="E37" s="29" t="s">
        <v>42</v>
      </c>
    </row>
    <row r="38" spans="1:16" x14ac:dyDescent="0.2">
      <c r="A38" s="22" t="s">
        <v>39</v>
      </c>
      <c r="B38" s="23" t="s">
        <v>79</v>
      </c>
      <c r="C38" s="23" t="s">
        <v>80</v>
      </c>
      <c r="D38" s="22" t="s">
        <v>42</v>
      </c>
      <c r="E38" s="24" t="s">
        <v>81</v>
      </c>
      <c r="F38" s="25" t="s">
        <v>51</v>
      </c>
      <c r="G38" s="26">
        <v>138.46</v>
      </c>
      <c r="H38" s="27">
        <v>0</v>
      </c>
      <c r="I38" s="27">
        <f>ROUND(ROUND(H38,2)*ROUND(G38,3),2)</f>
        <v>0</v>
      </c>
      <c r="O38">
        <f>(I38*21)/100</f>
        <v>0</v>
      </c>
      <c r="P38" t="s">
        <v>10</v>
      </c>
    </row>
    <row r="39" spans="1:16" ht="25.5" x14ac:dyDescent="0.2">
      <c r="A39" s="28" t="s">
        <v>45</v>
      </c>
      <c r="E39" s="29" t="s">
        <v>82</v>
      </c>
    </row>
    <row r="40" spans="1:16" x14ac:dyDescent="0.2">
      <c r="A40" s="30" t="s">
        <v>46</v>
      </c>
      <c r="E40" s="31" t="s">
        <v>83</v>
      </c>
    </row>
    <row r="41" spans="1:16" x14ac:dyDescent="0.2">
      <c r="A41" t="s">
        <v>48</v>
      </c>
      <c r="E41" s="29" t="s">
        <v>42</v>
      </c>
    </row>
    <row r="42" spans="1:16" x14ac:dyDescent="0.2">
      <c r="A42" s="22" t="s">
        <v>39</v>
      </c>
      <c r="B42" s="23" t="s">
        <v>84</v>
      </c>
      <c r="C42" s="23" t="s">
        <v>85</v>
      </c>
      <c r="D42" s="22" t="s">
        <v>42</v>
      </c>
      <c r="E42" s="24" t="s">
        <v>86</v>
      </c>
      <c r="F42" s="25" t="s">
        <v>51</v>
      </c>
      <c r="G42" s="26">
        <v>287.62</v>
      </c>
      <c r="H42" s="27">
        <v>0</v>
      </c>
      <c r="I42" s="27">
        <f>ROUND(ROUND(H42,2)*ROUND(G42,3),2)</f>
        <v>0</v>
      </c>
      <c r="O42">
        <f>(I42*21)/100</f>
        <v>0</v>
      </c>
      <c r="P42" t="s">
        <v>10</v>
      </c>
    </row>
    <row r="43" spans="1:16" x14ac:dyDescent="0.2">
      <c r="A43" s="28" t="s">
        <v>45</v>
      </c>
      <c r="E43" s="29" t="s">
        <v>87</v>
      </c>
    </row>
    <row r="44" spans="1:16" ht="102" x14ac:dyDescent="0.2">
      <c r="A44" s="30" t="s">
        <v>46</v>
      </c>
      <c r="E44" s="32" t="s">
        <v>88</v>
      </c>
    </row>
    <row r="45" spans="1:16" ht="76.5" x14ac:dyDescent="0.2">
      <c r="A45" t="s">
        <v>48</v>
      </c>
      <c r="E45" s="29" t="s">
        <v>89</v>
      </c>
    </row>
    <row r="46" spans="1:16" x14ac:dyDescent="0.2">
      <c r="A46" s="22" t="s">
        <v>39</v>
      </c>
      <c r="B46" s="23" t="s">
        <v>35</v>
      </c>
      <c r="C46" s="23" t="s">
        <v>90</v>
      </c>
      <c r="D46" s="22" t="s">
        <v>42</v>
      </c>
      <c r="E46" s="24" t="s">
        <v>91</v>
      </c>
      <c r="F46" s="25" t="s">
        <v>51</v>
      </c>
      <c r="G46" s="26">
        <v>287.62</v>
      </c>
      <c r="H46" s="27">
        <v>0</v>
      </c>
      <c r="I46" s="27">
        <f>ROUND(ROUND(H46,2)*ROUND(G46,3),2)</f>
        <v>0</v>
      </c>
      <c r="O46">
        <f>(I46*21)/100</f>
        <v>0</v>
      </c>
      <c r="P46" t="s">
        <v>10</v>
      </c>
    </row>
    <row r="47" spans="1:16" ht="25.5" x14ac:dyDescent="0.2">
      <c r="A47" s="28" t="s">
        <v>45</v>
      </c>
      <c r="E47" s="29" t="s">
        <v>92</v>
      </c>
    </row>
    <row r="48" spans="1:16" x14ac:dyDescent="0.2">
      <c r="A48" s="30" t="s">
        <v>46</v>
      </c>
      <c r="E48" s="31" t="s">
        <v>93</v>
      </c>
    </row>
    <row r="49" spans="1:16" x14ac:dyDescent="0.2">
      <c r="A49" t="s">
        <v>48</v>
      </c>
      <c r="E49" s="29" t="s">
        <v>42</v>
      </c>
    </row>
    <row r="50" spans="1:16" x14ac:dyDescent="0.2">
      <c r="A50" s="22" t="s">
        <v>39</v>
      </c>
      <c r="B50" s="23" t="s">
        <v>36</v>
      </c>
      <c r="C50" s="23" t="s">
        <v>94</v>
      </c>
      <c r="D50" s="22" t="s">
        <v>42</v>
      </c>
      <c r="E50" s="24" t="s">
        <v>95</v>
      </c>
      <c r="F50" s="25" t="s">
        <v>57</v>
      </c>
      <c r="G50" s="26">
        <v>253.84200000000001</v>
      </c>
      <c r="H50" s="27">
        <v>0</v>
      </c>
      <c r="I50" s="27">
        <f>ROUND(ROUND(H50,2)*ROUND(G50,3),2)</f>
        <v>0</v>
      </c>
      <c r="O50">
        <f>(I50*21)/100</f>
        <v>0</v>
      </c>
      <c r="P50" t="s">
        <v>10</v>
      </c>
    </row>
    <row r="51" spans="1:16" ht="25.5" x14ac:dyDescent="0.2">
      <c r="A51" s="28" t="s">
        <v>45</v>
      </c>
      <c r="E51" s="29" t="s">
        <v>96</v>
      </c>
    </row>
    <row r="52" spans="1:16" x14ac:dyDescent="0.2">
      <c r="A52" s="30" t="s">
        <v>46</v>
      </c>
      <c r="E52" s="31" t="s">
        <v>97</v>
      </c>
    </row>
    <row r="53" spans="1:16" ht="38.25" x14ac:dyDescent="0.2">
      <c r="A53" t="s">
        <v>48</v>
      </c>
      <c r="E53" s="29" t="s">
        <v>98</v>
      </c>
    </row>
    <row r="54" spans="1:16" x14ac:dyDescent="0.2">
      <c r="A54" s="22" t="s">
        <v>39</v>
      </c>
      <c r="B54" s="23" t="s">
        <v>99</v>
      </c>
      <c r="C54" s="23" t="s">
        <v>100</v>
      </c>
      <c r="D54" s="22" t="s">
        <v>42</v>
      </c>
      <c r="E54" s="24" t="s">
        <v>101</v>
      </c>
      <c r="F54" s="25" t="s">
        <v>57</v>
      </c>
      <c r="G54" s="26">
        <v>253.84200000000001</v>
      </c>
      <c r="H54" s="27">
        <v>0</v>
      </c>
      <c r="I54" s="27">
        <f>ROUND(ROUND(H54,2)*ROUND(G54,3),2)</f>
        <v>0</v>
      </c>
      <c r="O54">
        <f>(I54*21)/100</f>
        <v>0</v>
      </c>
      <c r="P54" t="s">
        <v>10</v>
      </c>
    </row>
    <row r="55" spans="1:16" ht="25.5" x14ac:dyDescent="0.2">
      <c r="A55" s="28" t="s">
        <v>45</v>
      </c>
      <c r="E55" s="29" t="s">
        <v>102</v>
      </c>
    </row>
    <row r="56" spans="1:16" x14ac:dyDescent="0.2">
      <c r="A56" s="30" t="s">
        <v>46</v>
      </c>
      <c r="E56" s="31" t="s">
        <v>97</v>
      </c>
    </row>
    <row r="57" spans="1:16" x14ac:dyDescent="0.2">
      <c r="A57" t="s">
        <v>48</v>
      </c>
      <c r="E57" s="29" t="s">
        <v>42</v>
      </c>
    </row>
    <row r="58" spans="1:16" ht="25.5" x14ac:dyDescent="0.2">
      <c r="A58" s="22" t="s">
        <v>39</v>
      </c>
      <c r="B58" s="23" t="s">
        <v>103</v>
      </c>
      <c r="C58" s="23" t="s">
        <v>104</v>
      </c>
      <c r="D58" s="22" t="s">
        <v>42</v>
      </c>
      <c r="E58" s="24" t="s">
        <v>105</v>
      </c>
      <c r="F58" s="25" t="s">
        <v>57</v>
      </c>
      <c r="G58" s="26">
        <v>792.83600000000001</v>
      </c>
      <c r="H58" s="27">
        <v>0</v>
      </c>
      <c r="I58" s="27">
        <f>ROUND(ROUND(H58,2)*ROUND(G58,3),2)</f>
        <v>0</v>
      </c>
      <c r="O58">
        <f>(I58*21)/100</f>
        <v>0</v>
      </c>
      <c r="P58" t="s">
        <v>10</v>
      </c>
    </row>
    <row r="59" spans="1:16" ht="38.25" x14ac:dyDescent="0.2">
      <c r="A59" s="28" t="s">
        <v>45</v>
      </c>
      <c r="E59" s="29" t="s">
        <v>106</v>
      </c>
    </row>
    <row r="60" spans="1:16" ht="38.25" x14ac:dyDescent="0.2">
      <c r="A60" s="30" t="s">
        <v>46</v>
      </c>
      <c r="E60" s="31" t="s">
        <v>107</v>
      </c>
    </row>
    <row r="61" spans="1:16" ht="76.5" x14ac:dyDescent="0.2">
      <c r="A61" t="s">
        <v>48</v>
      </c>
      <c r="E61" s="29" t="s">
        <v>108</v>
      </c>
    </row>
    <row r="62" spans="1:16" ht="25.5" x14ac:dyDescent="0.2">
      <c r="A62" s="22" t="s">
        <v>39</v>
      </c>
      <c r="B62" s="23" t="s">
        <v>109</v>
      </c>
      <c r="C62" s="23" t="s">
        <v>110</v>
      </c>
      <c r="D62" s="22" t="s">
        <v>42</v>
      </c>
      <c r="E62" s="24" t="s">
        <v>111</v>
      </c>
      <c r="F62" s="25" t="s">
        <v>57</v>
      </c>
      <c r="G62" s="26">
        <v>7928.36</v>
      </c>
      <c r="H62" s="27">
        <v>0</v>
      </c>
      <c r="I62" s="27">
        <f>ROUND(ROUND(H62,2)*ROUND(G62,3),2)</f>
        <v>0</v>
      </c>
      <c r="O62">
        <f>(I62*21)/100</f>
        <v>0</v>
      </c>
      <c r="P62" t="s">
        <v>10</v>
      </c>
    </row>
    <row r="63" spans="1:16" ht="51" x14ac:dyDescent="0.2">
      <c r="A63" s="28" t="s">
        <v>45</v>
      </c>
      <c r="E63" s="29" t="s">
        <v>112</v>
      </c>
    </row>
    <row r="64" spans="1:16" ht="51" x14ac:dyDescent="0.2">
      <c r="A64" s="30" t="s">
        <v>46</v>
      </c>
      <c r="E64" s="32" t="s">
        <v>113</v>
      </c>
    </row>
    <row r="65" spans="1:16" ht="76.5" x14ac:dyDescent="0.2">
      <c r="A65" t="s">
        <v>48</v>
      </c>
      <c r="E65" s="29" t="s">
        <v>108</v>
      </c>
    </row>
    <row r="66" spans="1:16" x14ac:dyDescent="0.2">
      <c r="A66" s="22" t="s">
        <v>39</v>
      </c>
      <c r="B66" s="23" t="s">
        <v>114</v>
      </c>
      <c r="C66" s="23" t="s">
        <v>115</v>
      </c>
      <c r="D66" s="22" t="s">
        <v>42</v>
      </c>
      <c r="E66" s="24" t="s">
        <v>116</v>
      </c>
      <c r="F66" s="25" t="s">
        <v>57</v>
      </c>
      <c r="G66" s="26">
        <v>830.63199999999995</v>
      </c>
      <c r="H66" s="27">
        <v>0</v>
      </c>
      <c r="I66" s="27">
        <f>ROUND(ROUND(H66,2)*ROUND(G66,3),2)</f>
        <v>0</v>
      </c>
      <c r="O66">
        <f>(I66*21)/100</f>
        <v>0</v>
      </c>
      <c r="P66" t="s">
        <v>10</v>
      </c>
    </row>
    <row r="67" spans="1:16" ht="25.5" x14ac:dyDescent="0.2">
      <c r="A67" s="28" t="s">
        <v>45</v>
      </c>
      <c r="E67" s="29" t="s">
        <v>117</v>
      </c>
    </row>
    <row r="68" spans="1:16" ht="38.25" x14ac:dyDescent="0.2">
      <c r="A68" s="30" t="s">
        <v>46</v>
      </c>
      <c r="E68" s="31" t="s">
        <v>118</v>
      </c>
    </row>
    <row r="69" spans="1:16" ht="165.75" x14ac:dyDescent="0.2">
      <c r="A69" t="s">
        <v>48</v>
      </c>
      <c r="E69" s="29" t="s">
        <v>119</v>
      </c>
    </row>
    <row r="70" spans="1:16" x14ac:dyDescent="0.2">
      <c r="A70" s="22" t="s">
        <v>39</v>
      </c>
      <c r="B70" s="23" t="s">
        <v>120</v>
      </c>
      <c r="C70" s="23" t="s">
        <v>121</v>
      </c>
      <c r="D70" s="22" t="s">
        <v>42</v>
      </c>
      <c r="E70" s="24" t="s">
        <v>122</v>
      </c>
      <c r="F70" s="25" t="s">
        <v>57</v>
      </c>
      <c r="G70" s="26">
        <v>335.69600000000003</v>
      </c>
      <c r="H70" s="27">
        <v>0</v>
      </c>
      <c r="I70" s="27">
        <f>ROUND(ROUND(H70,2)*ROUND(G70,3),2)</f>
        <v>0</v>
      </c>
      <c r="O70">
        <f>(I70*21)/100</f>
        <v>0</v>
      </c>
      <c r="P70" t="s">
        <v>10</v>
      </c>
    </row>
    <row r="71" spans="1:16" ht="25.5" x14ac:dyDescent="0.2">
      <c r="A71" s="28" t="s">
        <v>45</v>
      </c>
      <c r="E71" s="29" t="s">
        <v>123</v>
      </c>
    </row>
    <row r="72" spans="1:16" ht="242.25" x14ac:dyDescent="0.2">
      <c r="A72" s="30" t="s">
        <v>46</v>
      </c>
      <c r="E72" s="32" t="s">
        <v>124</v>
      </c>
    </row>
    <row r="73" spans="1:16" ht="255" x14ac:dyDescent="0.2">
      <c r="A73" t="s">
        <v>48</v>
      </c>
      <c r="E73" s="29" t="s">
        <v>125</v>
      </c>
    </row>
    <row r="74" spans="1:16" x14ac:dyDescent="0.2">
      <c r="A74" s="22" t="s">
        <v>39</v>
      </c>
      <c r="B74" s="23" t="s">
        <v>126</v>
      </c>
      <c r="C74" s="23" t="s">
        <v>127</v>
      </c>
      <c r="D74" s="22" t="s">
        <v>42</v>
      </c>
      <c r="E74" s="24" t="s">
        <v>128</v>
      </c>
      <c r="F74" s="25" t="s">
        <v>57</v>
      </c>
      <c r="G74" s="26">
        <v>148.49</v>
      </c>
      <c r="H74" s="27">
        <v>0</v>
      </c>
      <c r="I74" s="27">
        <f>ROUND(ROUND(H74,2)*ROUND(G74,3),2)</f>
        <v>0</v>
      </c>
      <c r="O74">
        <f>(I74*21)/100</f>
        <v>0</v>
      </c>
      <c r="P74" t="s">
        <v>10</v>
      </c>
    </row>
    <row r="75" spans="1:16" ht="38.25" x14ac:dyDescent="0.2">
      <c r="A75" s="28" t="s">
        <v>45</v>
      </c>
      <c r="E75" s="29" t="s">
        <v>129</v>
      </c>
    </row>
    <row r="76" spans="1:16" ht="114.75" x14ac:dyDescent="0.2">
      <c r="A76" s="30" t="s">
        <v>46</v>
      </c>
      <c r="E76" s="32" t="s">
        <v>130</v>
      </c>
    </row>
    <row r="77" spans="1:16" ht="127.5" x14ac:dyDescent="0.2">
      <c r="A77" t="s">
        <v>48</v>
      </c>
      <c r="E77" s="29" t="s">
        <v>131</v>
      </c>
    </row>
    <row r="78" spans="1:16" ht="25.5" x14ac:dyDescent="0.2">
      <c r="A78" s="22" t="s">
        <v>39</v>
      </c>
      <c r="B78" s="23" t="s">
        <v>132</v>
      </c>
      <c r="C78" s="23" t="s">
        <v>133</v>
      </c>
      <c r="D78" s="22" t="s">
        <v>42</v>
      </c>
      <c r="E78" s="24" t="s">
        <v>134</v>
      </c>
      <c r="F78" s="25" t="s">
        <v>51</v>
      </c>
      <c r="G78" s="26">
        <v>108.56</v>
      </c>
      <c r="H78" s="27">
        <v>0</v>
      </c>
      <c r="I78" s="27">
        <f>ROUND(ROUND(H78,2)*ROUND(G78,3),2)</f>
        <v>0</v>
      </c>
      <c r="O78">
        <f>(I78*21)/100</f>
        <v>0</v>
      </c>
      <c r="P78" t="s">
        <v>10</v>
      </c>
    </row>
    <row r="79" spans="1:16" ht="25.5" x14ac:dyDescent="0.2">
      <c r="A79" s="28" t="s">
        <v>45</v>
      </c>
      <c r="E79" s="29" t="s">
        <v>135</v>
      </c>
    </row>
    <row r="80" spans="1:16" x14ac:dyDescent="0.2">
      <c r="A80" s="30" t="s">
        <v>46</v>
      </c>
      <c r="E80" s="31" t="s">
        <v>136</v>
      </c>
    </row>
    <row r="81" spans="1:16" ht="51" x14ac:dyDescent="0.2">
      <c r="A81" t="s">
        <v>48</v>
      </c>
      <c r="E81" s="29" t="s">
        <v>137</v>
      </c>
    </row>
    <row r="82" spans="1:16" ht="25.5" x14ac:dyDescent="0.2">
      <c r="A82" s="22" t="s">
        <v>39</v>
      </c>
      <c r="B82" s="23" t="s">
        <v>138</v>
      </c>
      <c r="C82" s="23" t="s">
        <v>139</v>
      </c>
      <c r="D82" s="22" t="s">
        <v>42</v>
      </c>
      <c r="E82" s="24" t="s">
        <v>140</v>
      </c>
      <c r="F82" s="25" t="s">
        <v>51</v>
      </c>
      <c r="G82" s="26">
        <v>108.56</v>
      </c>
      <c r="H82" s="27">
        <v>0</v>
      </c>
      <c r="I82" s="27">
        <f>ROUND(ROUND(H82,2)*ROUND(G82,3),2)</f>
        <v>0</v>
      </c>
      <c r="O82">
        <f>(I82*21)/100</f>
        <v>0</v>
      </c>
      <c r="P82" t="s">
        <v>10</v>
      </c>
    </row>
    <row r="83" spans="1:16" ht="25.5" x14ac:dyDescent="0.2">
      <c r="A83" s="28" t="s">
        <v>45</v>
      </c>
      <c r="E83" s="29" t="s">
        <v>141</v>
      </c>
    </row>
    <row r="84" spans="1:16" x14ac:dyDescent="0.2">
      <c r="A84" s="30" t="s">
        <v>46</v>
      </c>
      <c r="E84" s="31" t="s">
        <v>136</v>
      </c>
    </row>
    <row r="85" spans="1:16" ht="165.75" x14ac:dyDescent="0.2">
      <c r="A85" t="s">
        <v>48</v>
      </c>
      <c r="E85" s="29" t="s">
        <v>142</v>
      </c>
    </row>
    <row r="86" spans="1:16" x14ac:dyDescent="0.2">
      <c r="A86" s="22" t="s">
        <v>39</v>
      </c>
      <c r="B86" s="23" t="s">
        <v>143</v>
      </c>
      <c r="C86" s="23" t="s">
        <v>144</v>
      </c>
      <c r="D86" s="22" t="s">
        <v>42</v>
      </c>
      <c r="E86" s="24" t="s">
        <v>145</v>
      </c>
      <c r="F86" s="25" t="s">
        <v>51</v>
      </c>
      <c r="G86" s="26">
        <v>108.56</v>
      </c>
      <c r="H86" s="27">
        <v>0</v>
      </c>
      <c r="I86" s="27">
        <f>ROUND(ROUND(H86,2)*ROUND(G86,3),2)</f>
        <v>0</v>
      </c>
      <c r="O86">
        <f>(I86*21)/100</f>
        <v>0</v>
      </c>
      <c r="P86" t="s">
        <v>10</v>
      </c>
    </row>
    <row r="87" spans="1:16" ht="25.5" x14ac:dyDescent="0.2">
      <c r="A87" s="28" t="s">
        <v>45</v>
      </c>
      <c r="E87" s="29" t="s">
        <v>146</v>
      </c>
    </row>
    <row r="88" spans="1:16" ht="76.5" x14ac:dyDescent="0.2">
      <c r="A88" s="30" t="s">
        <v>46</v>
      </c>
      <c r="E88" s="32" t="s">
        <v>147</v>
      </c>
    </row>
    <row r="89" spans="1:16" ht="127.5" x14ac:dyDescent="0.2">
      <c r="A89" t="s">
        <v>48</v>
      </c>
      <c r="E89" s="29" t="s">
        <v>148</v>
      </c>
    </row>
    <row r="90" spans="1:16" ht="25.5" x14ac:dyDescent="0.2">
      <c r="A90" s="22" t="s">
        <v>39</v>
      </c>
      <c r="B90" s="23" t="s">
        <v>149</v>
      </c>
      <c r="C90" s="23" t="s">
        <v>150</v>
      </c>
      <c r="D90" s="22" t="s">
        <v>42</v>
      </c>
      <c r="E90" s="24" t="s">
        <v>151</v>
      </c>
      <c r="F90" s="25" t="s">
        <v>51</v>
      </c>
      <c r="G90" s="26">
        <v>108.56</v>
      </c>
      <c r="H90" s="27">
        <v>0</v>
      </c>
      <c r="I90" s="27">
        <f>ROUND(ROUND(H90,2)*ROUND(G90,3),2)</f>
        <v>0</v>
      </c>
      <c r="O90">
        <f>(I90*21)/100</f>
        <v>0</v>
      </c>
      <c r="P90" t="s">
        <v>10</v>
      </c>
    </row>
    <row r="91" spans="1:16" x14ac:dyDescent="0.2">
      <c r="A91" s="28" t="s">
        <v>45</v>
      </c>
      <c r="E91" s="29" t="s">
        <v>152</v>
      </c>
    </row>
    <row r="92" spans="1:16" x14ac:dyDescent="0.2">
      <c r="A92" s="30" t="s">
        <v>46</v>
      </c>
      <c r="E92" s="31" t="s">
        <v>136</v>
      </c>
    </row>
    <row r="93" spans="1:16" ht="51" x14ac:dyDescent="0.2">
      <c r="A93" t="s">
        <v>48</v>
      </c>
      <c r="E93" s="29" t="s">
        <v>153</v>
      </c>
    </row>
    <row r="94" spans="1:16" x14ac:dyDescent="0.2">
      <c r="A94" s="22" t="s">
        <v>39</v>
      </c>
      <c r="B94" s="23" t="s">
        <v>154</v>
      </c>
      <c r="C94" s="23" t="s">
        <v>155</v>
      </c>
      <c r="D94" s="22" t="s">
        <v>42</v>
      </c>
      <c r="E94" s="24" t="s">
        <v>156</v>
      </c>
      <c r="F94" s="25" t="s">
        <v>57</v>
      </c>
      <c r="G94" s="26">
        <v>10.856</v>
      </c>
      <c r="H94" s="27">
        <v>0</v>
      </c>
      <c r="I94" s="27">
        <f>ROUND(ROUND(H94,2)*ROUND(G94,3),2)</f>
        <v>0</v>
      </c>
      <c r="O94">
        <f>(I94*21)/100</f>
        <v>0</v>
      </c>
      <c r="P94" t="s">
        <v>10</v>
      </c>
    </row>
    <row r="95" spans="1:16" x14ac:dyDescent="0.2">
      <c r="A95" s="28" t="s">
        <v>45</v>
      </c>
      <c r="E95" s="29" t="s">
        <v>157</v>
      </c>
    </row>
    <row r="96" spans="1:16" x14ac:dyDescent="0.2">
      <c r="A96" s="30" t="s">
        <v>46</v>
      </c>
      <c r="E96" s="31" t="s">
        <v>158</v>
      </c>
    </row>
    <row r="97" spans="1:18" x14ac:dyDescent="0.2">
      <c r="A97" t="s">
        <v>48</v>
      </c>
      <c r="E97" s="29" t="s">
        <v>42</v>
      </c>
    </row>
    <row r="98" spans="1:18" x14ac:dyDescent="0.2">
      <c r="A98" s="22" t="s">
        <v>39</v>
      </c>
      <c r="B98" s="23" t="s">
        <v>159</v>
      </c>
      <c r="C98" s="23" t="s">
        <v>160</v>
      </c>
      <c r="D98" s="22" t="s">
        <v>42</v>
      </c>
      <c r="E98" s="24" t="s">
        <v>161</v>
      </c>
      <c r="F98" s="25" t="s">
        <v>162</v>
      </c>
      <c r="G98" s="26">
        <v>644.399</v>
      </c>
      <c r="H98" s="27">
        <v>0</v>
      </c>
      <c r="I98" s="27">
        <f>ROUND(ROUND(H98,2)*ROUND(G98,3),2)</f>
        <v>0</v>
      </c>
      <c r="O98">
        <f>(I98*21)/100</f>
        <v>0</v>
      </c>
      <c r="P98" t="s">
        <v>10</v>
      </c>
    </row>
    <row r="99" spans="1:18" x14ac:dyDescent="0.2">
      <c r="A99" s="28" t="s">
        <v>45</v>
      </c>
      <c r="E99" s="29" t="s">
        <v>161</v>
      </c>
    </row>
    <row r="100" spans="1:18" ht="63.75" x14ac:dyDescent="0.2">
      <c r="A100" s="30" t="s">
        <v>46</v>
      </c>
      <c r="E100" s="32" t="s">
        <v>163</v>
      </c>
    </row>
    <row r="101" spans="1:18" x14ac:dyDescent="0.2">
      <c r="A101" t="s">
        <v>48</v>
      </c>
      <c r="E101" s="29" t="s">
        <v>42</v>
      </c>
    </row>
    <row r="102" spans="1:18" x14ac:dyDescent="0.2">
      <c r="A102" s="22" t="s">
        <v>39</v>
      </c>
      <c r="B102" s="23" t="s">
        <v>164</v>
      </c>
      <c r="C102" s="23" t="s">
        <v>165</v>
      </c>
      <c r="D102" s="22" t="s">
        <v>42</v>
      </c>
      <c r="E102" s="24" t="s">
        <v>166</v>
      </c>
      <c r="F102" s="25" t="s">
        <v>162</v>
      </c>
      <c r="G102" s="26">
        <v>290.298</v>
      </c>
      <c r="H102" s="27">
        <v>0</v>
      </c>
      <c r="I102" s="27">
        <f>ROUND(ROUND(H102,2)*ROUND(G102,3),2)</f>
        <v>0</v>
      </c>
      <c r="O102">
        <f>(I102*21)/100</f>
        <v>0</v>
      </c>
      <c r="P102" t="s">
        <v>10</v>
      </c>
    </row>
    <row r="103" spans="1:18" x14ac:dyDescent="0.2">
      <c r="A103" s="28" t="s">
        <v>45</v>
      </c>
      <c r="E103" s="29" t="s">
        <v>166</v>
      </c>
    </row>
    <row r="104" spans="1:18" x14ac:dyDescent="0.2">
      <c r="A104" s="30" t="s">
        <v>46</v>
      </c>
      <c r="E104" s="31" t="s">
        <v>167</v>
      </c>
    </row>
    <row r="105" spans="1:18" x14ac:dyDescent="0.2">
      <c r="A105" t="s">
        <v>48</v>
      </c>
      <c r="E105" s="29" t="s">
        <v>42</v>
      </c>
    </row>
    <row r="106" spans="1:18" x14ac:dyDescent="0.2">
      <c r="A106" s="22" t="s">
        <v>39</v>
      </c>
      <c r="B106" s="23" t="s">
        <v>168</v>
      </c>
      <c r="C106" s="23" t="s">
        <v>169</v>
      </c>
      <c r="D106" s="22" t="s">
        <v>42</v>
      </c>
      <c r="E106" s="24" t="s">
        <v>170</v>
      </c>
      <c r="F106" s="25" t="s">
        <v>162</v>
      </c>
      <c r="G106" s="26">
        <v>11.885999999999999</v>
      </c>
      <c r="H106" s="27">
        <v>0</v>
      </c>
      <c r="I106" s="27">
        <f>ROUND(ROUND(H106,2)*ROUND(G106,3),2)</f>
        <v>0</v>
      </c>
      <c r="O106">
        <f>(I106*21)/100</f>
        <v>0</v>
      </c>
      <c r="P106" t="s">
        <v>10</v>
      </c>
    </row>
    <row r="107" spans="1:18" x14ac:dyDescent="0.2">
      <c r="A107" s="28" t="s">
        <v>45</v>
      </c>
      <c r="E107" s="29" t="s">
        <v>170</v>
      </c>
    </row>
    <row r="108" spans="1:18" ht="38.25" x14ac:dyDescent="0.2">
      <c r="A108" s="30" t="s">
        <v>46</v>
      </c>
      <c r="E108" s="32" t="s">
        <v>171</v>
      </c>
    </row>
    <row r="109" spans="1:18" x14ac:dyDescent="0.2">
      <c r="A109" t="s">
        <v>48</v>
      </c>
      <c r="E109" s="29" t="s">
        <v>42</v>
      </c>
    </row>
    <row r="110" spans="1:18" ht="12.75" customHeight="1" x14ac:dyDescent="0.2">
      <c r="A110" s="3" t="s">
        <v>37</v>
      </c>
      <c r="B110" s="3"/>
      <c r="C110" s="33" t="s">
        <v>32</v>
      </c>
      <c r="D110" s="3"/>
      <c r="E110" s="20" t="s">
        <v>172</v>
      </c>
      <c r="F110" s="3"/>
      <c r="G110" s="3"/>
      <c r="H110" s="3"/>
      <c r="I110" s="34">
        <f>0+Q110</f>
        <v>0</v>
      </c>
      <c r="O110">
        <f>0+R110</f>
        <v>0</v>
      </c>
      <c r="Q110">
        <f>0+I111+I115</f>
        <v>0</v>
      </c>
      <c r="R110">
        <f>0+O111+O115</f>
        <v>0</v>
      </c>
    </row>
    <row r="111" spans="1:18" x14ac:dyDescent="0.2">
      <c r="A111" s="22" t="s">
        <v>39</v>
      </c>
      <c r="B111" s="23" t="s">
        <v>173</v>
      </c>
      <c r="C111" s="23" t="s">
        <v>174</v>
      </c>
      <c r="D111" s="22" t="s">
        <v>42</v>
      </c>
      <c r="E111" s="24" t="s">
        <v>175</v>
      </c>
      <c r="F111" s="25" t="s">
        <v>57</v>
      </c>
      <c r="G111" s="26">
        <v>7.452</v>
      </c>
      <c r="H111" s="27">
        <v>0</v>
      </c>
      <c r="I111" s="27">
        <f>ROUND(ROUND(H111,2)*ROUND(G111,3),2)</f>
        <v>0</v>
      </c>
      <c r="O111">
        <f>(I111*21)/100</f>
        <v>0</v>
      </c>
      <c r="P111" t="s">
        <v>10</v>
      </c>
    </row>
    <row r="112" spans="1:18" ht="25.5" x14ac:dyDescent="0.2">
      <c r="A112" s="28" t="s">
        <v>45</v>
      </c>
      <c r="E112" s="29" t="s">
        <v>176</v>
      </c>
    </row>
    <row r="113" spans="1:18" ht="38.25" x14ac:dyDescent="0.2">
      <c r="A113" s="30" t="s">
        <v>46</v>
      </c>
      <c r="E113" s="32" t="s">
        <v>177</v>
      </c>
    </row>
    <row r="114" spans="1:18" ht="51" x14ac:dyDescent="0.2">
      <c r="A114" t="s">
        <v>48</v>
      </c>
      <c r="E114" s="29" t="s">
        <v>178</v>
      </c>
    </row>
    <row r="115" spans="1:18" x14ac:dyDescent="0.2">
      <c r="A115" s="22" t="s">
        <v>39</v>
      </c>
      <c r="B115" s="23" t="s">
        <v>179</v>
      </c>
      <c r="C115" s="23" t="s">
        <v>180</v>
      </c>
      <c r="D115" s="22" t="s">
        <v>42</v>
      </c>
      <c r="E115" s="24" t="s">
        <v>181</v>
      </c>
      <c r="F115" s="25" t="s">
        <v>57</v>
      </c>
      <c r="G115" s="26">
        <v>26.94</v>
      </c>
      <c r="H115" s="27">
        <v>0</v>
      </c>
      <c r="I115" s="27">
        <f>ROUND(ROUND(H115,2)*ROUND(G115,3),2)</f>
        <v>0</v>
      </c>
      <c r="O115">
        <f>(I115*21)/100</f>
        <v>0</v>
      </c>
      <c r="P115" t="s">
        <v>10</v>
      </c>
    </row>
    <row r="116" spans="1:18" ht="25.5" x14ac:dyDescent="0.2">
      <c r="A116" s="28" t="s">
        <v>45</v>
      </c>
      <c r="E116" s="29" t="s">
        <v>182</v>
      </c>
    </row>
    <row r="117" spans="1:18" ht="114.75" x14ac:dyDescent="0.2">
      <c r="A117" s="30" t="s">
        <v>46</v>
      </c>
      <c r="E117" s="32" t="s">
        <v>183</v>
      </c>
    </row>
    <row r="118" spans="1:18" ht="51" x14ac:dyDescent="0.2">
      <c r="A118" t="s">
        <v>48</v>
      </c>
      <c r="E118" s="29" t="s">
        <v>178</v>
      </c>
    </row>
    <row r="119" spans="1:18" ht="12.75" customHeight="1" x14ac:dyDescent="0.2">
      <c r="A119" s="3" t="s">
        <v>37</v>
      </c>
      <c r="B119" s="3"/>
      <c r="C119" s="33" t="s">
        <v>184</v>
      </c>
      <c r="D119" s="3"/>
      <c r="E119" s="20" t="s">
        <v>185</v>
      </c>
      <c r="F119" s="3"/>
      <c r="G119" s="3"/>
      <c r="H119" s="3"/>
      <c r="I119" s="34">
        <f>0+Q119</f>
        <v>0</v>
      </c>
      <c r="O119">
        <f>0+R119</f>
        <v>0</v>
      </c>
      <c r="Q119">
        <f>0+I120+I124+I128+I132+I136+I140</f>
        <v>0</v>
      </c>
      <c r="R119">
        <f>0+O120+O124+O128+O132+O136+O140</f>
        <v>0</v>
      </c>
    </row>
    <row r="120" spans="1:18" ht="25.5" x14ac:dyDescent="0.2">
      <c r="A120" s="22" t="s">
        <v>39</v>
      </c>
      <c r="B120" s="23" t="s">
        <v>186</v>
      </c>
      <c r="C120" s="23" t="s">
        <v>187</v>
      </c>
      <c r="D120" s="22" t="s">
        <v>42</v>
      </c>
      <c r="E120" s="24" t="s">
        <v>188</v>
      </c>
      <c r="F120" s="25" t="s">
        <v>189</v>
      </c>
      <c r="G120" s="26">
        <v>152.25</v>
      </c>
      <c r="H120" s="27">
        <v>0</v>
      </c>
      <c r="I120" s="27">
        <f>ROUND(ROUND(H120,2)*ROUND(G120,3),2)</f>
        <v>0</v>
      </c>
      <c r="O120">
        <f>(I120*21)/100</f>
        <v>0</v>
      </c>
      <c r="P120" t="s">
        <v>10</v>
      </c>
    </row>
    <row r="121" spans="1:18" ht="25.5" x14ac:dyDescent="0.2">
      <c r="A121" s="28" t="s">
        <v>45</v>
      </c>
      <c r="E121" s="29" t="s">
        <v>188</v>
      </c>
    </row>
    <row r="122" spans="1:18" ht="25.5" x14ac:dyDescent="0.2">
      <c r="A122" s="30" t="s">
        <v>46</v>
      </c>
      <c r="E122" s="32" t="s">
        <v>190</v>
      </c>
    </row>
    <row r="123" spans="1:18" x14ac:dyDescent="0.2">
      <c r="A123" t="s">
        <v>48</v>
      </c>
      <c r="E123" s="29" t="s">
        <v>42</v>
      </c>
    </row>
    <row r="124" spans="1:18" ht="38.25" x14ac:dyDescent="0.2">
      <c r="A124" s="22" t="s">
        <v>39</v>
      </c>
      <c r="B124" s="23" t="s">
        <v>191</v>
      </c>
      <c r="C124" s="23" t="s">
        <v>192</v>
      </c>
      <c r="D124" s="22" t="s">
        <v>42</v>
      </c>
      <c r="E124" s="24" t="s">
        <v>193</v>
      </c>
      <c r="F124" s="25" t="s">
        <v>189</v>
      </c>
      <c r="G124" s="26">
        <v>484.05</v>
      </c>
      <c r="H124" s="27">
        <v>0</v>
      </c>
      <c r="I124" s="27">
        <f>ROUND(ROUND(H124,2)*ROUND(G124,3),2)</f>
        <v>0</v>
      </c>
      <c r="O124">
        <f>(I124*21)/100</f>
        <v>0</v>
      </c>
      <c r="P124" t="s">
        <v>10</v>
      </c>
    </row>
    <row r="125" spans="1:18" ht="25.5" x14ac:dyDescent="0.2">
      <c r="A125" s="28" t="s">
        <v>45</v>
      </c>
      <c r="E125" s="29" t="s">
        <v>194</v>
      </c>
    </row>
    <row r="126" spans="1:18" ht="25.5" x14ac:dyDescent="0.2">
      <c r="A126" s="30" t="s">
        <v>46</v>
      </c>
      <c r="E126" s="32" t="s">
        <v>195</v>
      </c>
    </row>
    <row r="127" spans="1:18" x14ac:dyDescent="0.2">
      <c r="A127" t="s">
        <v>48</v>
      </c>
      <c r="E127" s="29" t="s">
        <v>42</v>
      </c>
    </row>
    <row r="128" spans="1:18" x14ac:dyDescent="0.2">
      <c r="A128" s="22" t="s">
        <v>39</v>
      </c>
      <c r="B128" s="23" t="s">
        <v>196</v>
      </c>
      <c r="C128" s="23" t="s">
        <v>197</v>
      </c>
      <c r="D128" s="22" t="s">
        <v>42</v>
      </c>
      <c r="E128" s="24" t="s">
        <v>198</v>
      </c>
      <c r="F128" s="25" t="s">
        <v>189</v>
      </c>
      <c r="G128" s="26">
        <v>306</v>
      </c>
      <c r="H128" s="27">
        <v>0</v>
      </c>
      <c r="I128" s="27">
        <f>ROUND(ROUND(H128,2)*ROUND(G128,3),2)</f>
        <v>0</v>
      </c>
      <c r="O128">
        <f>(I128*21)/100</f>
        <v>0</v>
      </c>
      <c r="P128" t="s">
        <v>10</v>
      </c>
    </row>
    <row r="129" spans="1:18" ht="25.5" x14ac:dyDescent="0.2">
      <c r="A129" s="28" t="s">
        <v>45</v>
      </c>
      <c r="E129" s="29" t="s">
        <v>199</v>
      </c>
    </row>
    <row r="130" spans="1:18" ht="127.5" x14ac:dyDescent="0.2">
      <c r="A130" s="30" t="s">
        <v>46</v>
      </c>
      <c r="E130" s="32" t="s">
        <v>200</v>
      </c>
    </row>
    <row r="131" spans="1:18" x14ac:dyDescent="0.2">
      <c r="A131" t="s">
        <v>48</v>
      </c>
      <c r="E131" s="29" t="s">
        <v>42</v>
      </c>
    </row>
    <row r="132" spans="1:18" x14ac:dyDescent="0.2">
      <c r="A132" s="22" t="s">
        <v>39</v>
      </c>
      <c r="B132" s="23" t="s">
        <v>201</v>
      </c>
      <c r="C132" s="23" t="s">
        <v>202</v>
      </c>
      <c r="D132" s="22" t="s">
        <v>42</v>
      </c>
      <c r="E132" s="24" t="s">
        <v>203</v>
      </c>
      <c r="F132" s="25" t="s">
        <v>189</v>
      </c>
      <c r="G132" s="26">
        <v>150</v>
      </c>
      <c r="H132" s="27">
        <v>0</v>
      </c>
      <c r="I132" s="27">
        <f>ROUND(ROUND(H132,2)*ROUND(G132,3),2)</f>
        <v>0</v>
      </c>
      <c r="O132">
        <f>(I132*21)/100</f>
        <v>0</v>
      </c>
      <c r="P132" t="s">
        <v>10</v>
      </c>
    </row>
    <row r="133" spans="1:18" ht="38.25" x14ac:dyDescent="0.2">
      <c r="A133" s="28" t="s">
        <v>45</v>
      </c>
      <c r="E133" s="29" t="s">
        <v>204</v>
      </c>
    </row>
    <row r="134" spans="1:18" x14ac:dyDescent="0.2">
      <c r="A134" s="30" t="s">
        <v>46</v>
      </c>
      <c r="E134" s="31" t="s">
        <v>205</v>
      </c>
    </row>
    <row r="135" spans="1:18" ht="76.5" x14ac:dyDescent="0.2">
      <c r="A135" t="s">
        <v>48</v>
      </c>
      <c r="E135" s="29" t="s">
        <v>206</v>
      </c>
    </row>
    <row r="136" spans="1:18" x14ac:dyDescent="0.2">
      <c r="A136" s="22" t="s">
        <v>39</v>
      </c>
      <c r="B136" s="23" t="s">
        <v>207</v>
      </c>
      <c r="C136" s="23" t="s">
        <v>208</v>
      </c>
      <c r="D136" s="22" t="s">
        <v>42</v>
      </c>
      <c r="E136" s="24" t="s">
        <v>209</v>
      </c>
      <c r="F136" s="25" t="s">
        <v>189</v>
      </c>
      <c r="G136" s="26">
        <v>437</v>
      </c>
      <c r="H136" s="27">
        <v>0</v>
      </c>
      <c r="I136" s="27">
        <f>ROUND(ROUND(H136,2)*ROUND(G136,3),2)</f>
        <v>0</v>
      </c>
      <c r="O136">
        <f>(I136*21)/100</f>
        <v>0</v>
      </c>
      <c r="P136" t="s">
        <v>10</v>
      </c>
    </row>
    <row r="137" spans="1:18" ht="25.5" x14ac:dyDescent="0.2">
      <c r="A137" s="28" t="s">
        <v>45</v>
      </c>
      <c r="E137" s="29" t="s">
        <v>210</v>
      </c>
    </row>
    <row r="138" spans="1:18" ht="38.25" x14ac:dyDescent="0.2">
      <c r="A138" s="30" t="s">
        <v>46</v>
      </c>
      <c r="E138" s="31" t="s">
        <v>211</v>
      </c>
    </row>
    <row r="139" spans="1:18" ht="76.5" x14ac:dyDescent="0.2">
      <c r="A139" t="s">
        <v>48</v>
      </c>
      <c r="E139" s="29" t="s">
        <v>206</v>
      </c>
    </row>
    <row r="140" spans="1:18" x14ac:dyDescent="0.2">
      <c r="A140" s="22" t="s">
        <v>39</v>
      </c>
      <c r="B140" s="23" t="s">
        <v>212</v>
      </c>
      <c r="C140" s="23" t="s">
        <v>213</v>
      </c>
      <c r="D140" s="22" t="s">
        <v>42</v>
      </c>
      <c r="E140" s="24" t="s">
        <v>214</v>
      </c>
      <c r="F140" s="25" t="s">
        <v>189</v>
      </c>
      <c r="G140" s="26">
        <v>24</v>
      </c>
      <c r="H140" s="27">
        <v>0</v>
      </c>
      <c r="I140" s="27">
        <f>ROUND(ROUND(H140,2)*ROUND(G140,3),2)</f>
        <v>0</v>
      </c>
      <c r="O140">
        <f>(I140*21)/100</f>
        <v>0</v>
      </c>
      <c r="P140" t="s">
        <v>10</v>
      </c>
    </row>
    <row r="141" spans="1:18" ht="25.5" x14ac:dyDescent="0.2">
      <c r="A141" s="28" t="s">
        <v>45</v>
      </c>
      <c r="E141" s="29" t="s">
        <v>215</v>
      </c>
    </row>
    <row r="142" spans="1:18" ht="114.75" x14ac:dyDescent="0.2">
      <c r="A142" s="30" t="s">
        <v>46</v>
      </c>
      <c r="E142" s="32" t="s">
        <v>216</v>
      </c>
    </row>
    <row r="143" spans="1:18" ht="76.5" x14ac:dyDescent="0.2">
      <c r="A143" t="s">
        <v>48</v>
      </c>
      <c r="E143" s="29" t="s">
        <v>206</v>
      </c>
    </row>
    <row r="144" spans="1:18" ht="12.75" customHeight="1" x14ac:dyDescent="0.2">
      <c r="A144" s="3" t="s">
        <v>37</v>
      </c>
      <c r="B144" s="3"/>
      <c r="C144" s="33" t="s">
        <v>34</v>
      </c>
      <c r="D144" s="3"/>
      <c r="E144" s="20" t="s">
        <v>217</v>
      </c>
      <c r="F144" s="3"/>
      <c r="G144" s="3"/>
      <c r="H144" s="3"/>
      <c r="I144" s="34">
        <f>0+Q144</f>
        <v>0</v>
      </c>
      <c r="O144">
        <f>0+R144</f>
        <v>0</v>
      </c>
      <c r="Q144">
        <f>0+I145+I149+I153+I157</f>
        <v>0</v>
      </c>
      <c r="R144">
        <f>0+O145+O149+O153+O157</f>
        <v>0</v>
      </c>
    </row>
    <row r="145" spans="1:16" ht="25.5" x14ac:dyDescent="0.2">
      <c r="A145" s="22" t="s">
        <v>39</v>
      </c>
      <c r="B145" s="23" t="s">
        <v>218</v>
      </c>
      <c r="C145" s="23" t="s">
        <v>219</v>
      </c>
      <c r="D145" s="22" t="s">
        <v>42</v>
      </c>
      <c r="E145" s="24" t="s">
        <v>220</v>
      </c>
      <c r="F145" s="25" t="s">
        <v>57</v>
      </c>
      <c r="G145" s="26">
        <v>4.1399999999999997</v>
      </c>
      <c r="H145" s="27">
        <v>0</v>
      </c>
      <c r="I145" s="27">
        <f>ROUND(ROUND(H145,2)*ROUND(G145,3),2)</f>
        <v>0</v>
      </c>
      <c r="O145">
        <f>(I145*21)/100</f>
        <v>0</v>
      </c>
      <c r="P145" t="s">
        <v>10</v>
      </c>
    </row>
    <row r="146" spans="1:16" ht="25.5" x14ac:dyDescent="0.2">
      <c r="A146" s="28" t="s">
        <v>45</v>
      </c>
      <c r="E146" s="29" t="s">
        <v>221</v>
      </c>
    </row>
    <row r="147" spans="1:16" ht="38.25" x14ac:dyDescent="0.2">
      <c r="A147" s="30" t="s">
        <v>46</v>
      </c>
      <c r="E147" s="32" t="s">
        <v>222</v>
      </c>
    </row>
    <row r="148" spans="1:16" ht="229.5" x14ac:dyDescent="0.2">
      <c r="A148" t="s">
        <v>48</v>
      </c>
      <c r="E148" s="29" t="s">
        <v>223</v>
      </c>
    </row>
    <row r="149" spans="1:16" x14ac:dyDescent="0.2">
      <c r="A149" s="22" t="s">
        <v>39</v>
      </c>
      <c r="B149" s="23" t="s">
        <v>224</v>
      </c>
      <c r="C149" s="23" t="s">
        <v>225</v>
      </c>
      <c r="D149" s="22" t="s">
        <v>42</v>
      </c>
      <c r="E149" s="24" t="s">
        <v>226</v>
      </c>
      <c r="F149" s="25" t="s">
        <v>57</v>
      </c>
      <c r="G149" s="26">
        <v>4.1399999999999997</v>
      </c>
      <c r="H149" s="27">
        <v>0</v>
      </c>
      <c r="I149" s="27">
        <f>ROUND(ROUND(H149,2)*ROUND(G149,3),2)</f>
        <v>0</v>
      </c>
      <c r="O149">
        <f>(I149*21)/100</f>
        <v>0</v>
      </c>
      <c r="P149" t="s">
        <v>10</v>
      </c>
    </row>
    <row r="150" spans="1:16" ht="38.25" x14ac:dyDescent="0.2">
      <c r="A150" s="28" t="s">
        <v>45</v>
      </c>
      <c r="E150" s="29" t="s">
        <v>227</v>
      </c>
    </row>
    <row r="151" spans="1:16" x14ac:dyDescent="0.2">
      <c r="A151" s="30" t="s">
        <v>46</v>
      </c>
      <c r="E151" s="31" t="s">
        <v>228</v>
      </c>
    </row>
    <row r="152" spans="1:16" ht="76.5" x14ac:dyDescent="0.2">
      <c r="A152" t="s">
        <v>48</v>
      </c>
      <c r="E152" s="29" t="s">
        <v>229</v>
      </c>
    </row>
    <row r="153" spans="1:16" x14ac:dyDescent="0.2">
      <c r="A153" s="22" t="s">
        <v>39</v>
      </c>
      <c r="B153" s="23" t="s">
        <v>230</v>
      </c>
      <c r="C153" s="23" t="s">
        <v>231</v>
      </c>
      <c r="D153" s="22" t="s">
        <v>42</v>
      </c>
      <c r="E153" s="24" t="s">
        <v>232</v>
      </c>
      <c r="F153" s="25" t="s">
        <v>51</v>
      </c>
      <c r="G153" s="26">
        <v>0.72</v>
      </c>
      <c r="H153" s="27">
        <v>0</v>
      </c>
      <c r="I153" s="27">
        <f>ROUND(ROUND(H153,2)*ROUND(G153,3),2)</f>
        <v>0</v>
      </c>
      <c r="O153">
        <f>(I153*21)/100</f>
        <v>0</v>
      </c>
      <c r="P153" t="s">
        <v>10</v>
      </c>
    </row>
    <row r="154" spans="1:16" x14ac:dyDescent="0.2">
      <c r="A154" s="28" t="s">
        <v>45</v>
      </c>
      <c r="E154" s="29" t="s">
        <v>233</v>
      </c>
    </row>
    <row r="155" spans="1:16" ht="25.5" x14ac:dyDescent="0.2">
      <c r="A155" s="30" t="s">
        <v>46</v>
      </c>
      <c r="E155" s="31" t="s">
        <v>234</v>
      </c>
    </row>
    <row r="156" spans="1:16" x14ac:dyDescent="0.2">
      <c r="A156" t="s">
        <v>48</v>
      </c>
      <c r="E156" s="29" t="s">
        <v>42</v>
      </c>
    </row>
    <row r="157" spans="1:16" x14ac:dyDescent="0.2">
      <c r="A157" s="22" t="s">
        <v>39</v>
      </c>
      <c r="B157" s="23" t="s">
        <v>235</v>
      </c>
      <c r="C157" s="23" t="s">
        <v>236</v>
      </c>
      <c r="D157" s="22" t="s">
        <v>42</v>
      </c>
      <c r="E157" s="24" t="s">
        <v>237</v>
      </c>
      <c r="F157" s="25" t="s">
        <v>51</v>
      </c>
      <c r="G157" s="26">
        <v>0.72</v>
      </c>
      <c r="H157" s="27">
        <v>0</v>
      </c>
      <c r="I157" s="27">
        <f>ROUND(ROUND(H157,2)*ROUND(G157,3),2)</f>
        <v>0</v>
      </c>
      <c r="O157">
        <f>(I157*21)/100</f>
        <v>0</v>
      </c>
      <c r="P157" t="s">
        <v>10</v>
      </c>
    </row>
    <row r="158" spans="1:16" x14ac:dyDescent="0.2">
      <c r="A158" s="28" t="s">
        <v>45</v>
      </c>
      <c r="E158" s="29" t="s">
        <v>238</v>
      </c>
    </row>
    <row r="159" spans="1:16" x14ac:dyDescent="0.2">
      <c r="A159" s="30" t="s">
        <v>46</v>
      </c>
      <c r="E159" s="31" t="s">
        <v>239</v>
      </c>
    </row>
    <row r="160" spans="1:16" x14ac:dyDescent="0.2">
      <c r="A160" t="s">
        <v>48</v>
      </c>
      <c r="E160" s="29" t="s">
        <v>42</v>
      </c>
    </row>
    <row r="161" spans="1:18" ht="12.75" customHeight="1" x14ac:dyDescent="0.2">
      <c r="A161" s="3" t="s">
        <v>37</v>
      </c>
      <c r="B161" s="3"/>
      <c r="C161" s="33" t="s">
        <v>240</v>
      </c>
      <c r="D161" s="3"/>
      <c r="E161" s="20" t="s">
        <v>241</v>
      </c>
      <c r="F161" s="3"/>
      <c r="G161" s="3"/>
      <c r="H161" s="3"/>
      <c r="I161" s="34">
        <f>0+Q161</f>
        <v>0</v>
      </c>
      <c r="O161">
        <f>0+R161</f>
        <v>0</v>
      </c>
      <c r="Q161">
        <f>0+I162</f>
        <v>0</v>
      </c>
      <c r="R161">
        <f>0+O162</f>
        <v>0</v>
      </c>
    </row>
    <row r="162" spans="1:18" x14ac:dyDescent="0.2">
      <c r="A162" s="22" t="s">
        <v>39</v>
      </c>
      <c r="B162" s="23" t="s">
        <v>242</v>
      </c>
      <c r="C162" s="23" t="s">
        <v>243</v>
      </c>
      <c r="D162" s="22" t="s">
        <v>42</v>
      </c>
      <c r="E162" s="24" t="s">
        <v>244</v>
      </c>
      <c r="F162" s="25" t="s">
        <v>51</v>
      </c>
      <c r="G162" s="26">
        <v>15.96</v>
      </c>
      <c r="H162" s="27">
        <v>0</v>
      </c>
      <c r="I162" s="27">
        <f>ROUND(ROUND(H162,2)*ROUND(G162,3),2)</f>
        <v>0</v>
      </c>
      <c r="O162">
        <f>(I162*21)/100</f>
        <v>0</v>
      </c>
      <c r="P162" t="s">
        <v>10</v>
      </c>
    </row>
    <row r="163" spans="1:18" x14ac:dyDescent="0.2">
      <c r="A163" s="28" t="s">
        <v>45</v>
      </c>
      <c r="E163" s="29" t="s">
        <v>244</v>
      </c>
    </row>
    <row r="164" spans="1:18" x14ac:dyDescent="0.2">
      <c r="A164" s="30" t="s">
        <v>46</v>
      </c>
      <c r="E164" s="31" t="s">
        <v>245</v>
      </c>
    </row>
    <row r="165" spans="1:18" x14ac:dyDescent="0.2">
      <c r="A165" t="s">
        <v>48</v>
      </c>
      <c r="E165" s="29" t="s">
        <v>42</v>
      </c>
    </row>
    <row r="166" spans="1:18" ht="12.75" customHeight="1" x14ac:dyDescent="0.2">
      <c r="A166" s="3" t="s">
        <v>37</v>
      </c>
      <c r="B166" s="3"/>
      <c r="C166" s="33" t="s">
        <v>84</v>
      </c>
      <c r="D166" s="3"/>
      <c r="E166" s="20" t="s">
        <v>246</v>
      </c>
      <c r="F166" s="3"/>
      <c r="G166" s="3"/>
      <c r="H166" s="3"/>
      <c r="I166" s="34">
        <f>0+Q166</f>
        <v>0</v>
      </c>
      <c r="O166">
        <f>0+R166</f>
        <v>0</v>
      </c>
      <c r="Q166">
        <f>0+I167+I171+I175+I179+I183+I187+I191+I195+I199</f>
        <v>0</v>
      </c>
      <c r="R166">
        <f>0+O167+O171+O175+O179+O183+O187+O191+O195+O199</f>
        <v>0</v>
      </c>
    </row>
    <row r="167" spans="1:18" ht="38.25" x14ac:dyDescent="0.2">
      <c r="A167" s="22" t="s">
        <v>39</v>
      </c>
      <c r="B167" s="23" t="s">
        <v>247</v>
      </c>
      <c r="C167" s="23" t="s">
        <v>248</v>
      </c>
      <c r="D167" s="22" t="s">
        <v>42</v>
      </c>
      <c r="E167" s="24" t="s">
        <v>249</v>
      </c>
      <c r="F167" s="25" t="s">
        <v>250</v>
      </c>
      <c r="G167" s="26">
        <v>5</v>
      </c>
      <c r="H167" s="27">
        <v>0</v>
      </c>
      <c r="I167" s="27">
        <f>ROUND(ROUND(H167,2)*ROUND(G167,3),2)</f>
        <v>0</v>
      </c>
      <c r="O167">
        <f>(I167*21)/100</f>
        <v>0</v>
      </c>
      <c r="P167" t="s">
        <v>10</v>
      </c>
    </row>
    <row r="168" spans="1:18" ht="25.5" x14ac:dyDescent="0.2">
      <c r="A168" s="28" t="s">
        <v>45</v>
      </c>
      <c r="E168" s="29" t="s">
        <v>251</v>
      </c>
    </row>
    <row r="169" spans="1:18" ht="38.25" x14ac:dyDescent="0.2">
      <c r="A169" s="30" t="s">
        <v>46</v>
      </c>
      <c r="E169" s="32" t="s">
        <v>252</v>
      </c>
    </row>
    <row r="170" spans="1:18" x14ac:dyDescent="0.2">
      <c r="A170" t="s">
        <v>48</v>
      </c>
      <c r="E170" s="29" t="s">
        <v>42</v>
      </c>
    </row>
    <row r="171" spans="1:18" ht="38.25" x14ac:dyDescent="0.2">
      <c r="A171" s="22" t="s">
        <v>39</v>
      </c>
      <c r="B171" s="23" t="s">
        <v>253</v>
      </c>
      <c r="C171" s="23" t="s">
        <v>254</v>
      </c>
      <c r="D171" s="22" t="s">
        <v>42</v>
      </c>
      <c r="E171" s="24" t="s">
        <v>255</v>
      </c>
      <c r="F171" s="25" t="s">
        <v>250</v>
      </c>
      <c r="G171" s="26">
        <v>1</v>
      </c>
      <c r="H171" s="27">
        <v>0</v>
      </c>
      <c r="I171" s="27">
        <f>ROUND(ROUND(H171,2)*ROUND(G171,3),2)</f>
        <v>0</v>
      </c>
      <c r="O171">
        <f>(I171*21)/100</f>
        <v>0</v>
      </c>
      <c r="P171" t="s">
        <v>10</v>
      </c>
    </row>
    <row r="172" spans="1:18" ht="25.5" x14ac:dyDescent="0.2">
      <c r="A172" s="28" t="s">
        <v>45</v>
      </c>
      <c r="E172" s="29" t="s">
        <v>251</v>
      </c>
    </row>
    <row r="173" spans="1:18" ht="38.25" x14ac:dyDescent="0.2">
      <c r="A173" s="30" t="s">
        <v>46</v>
      </c>
      <c r="E173" s="32" t="s">
        <v>256</v>
      </c>
    </row>
    <row r="174" spans="1:18" x14ac:dyDescent="0.2">
      <c r="A174" t="s">
        <v>48</v>
      </c>
      <c r="E174" s="29" t="s">
        <v>42</v>
      </c>
    </row>
    <row r="175" spans="1:18" ht="25.5" x14ac:dyDescent="0.2">
      <c r="A175" s="22" t="s">
        <v>39</v>
      </c>
      <c r="B175" s="23" t="s">
        <v>257</v>
      </c>
      <c r="C175" s="23" t="s">
        <v>258</v>
      </c>
      <c r="D175" s="22" t="s">
        <v>42</v>
      </c>
      <c r="E175" s="24" t="s">
        <v>259</v>
      </c>
      <c r="F175" s="25" t="s">
        <v>189</v>
      </c>
      <c r="G175" s="26">
        <v>3.8</v>
      </c>
      <c r="H175" s="27">
        <v>0</v>
      </c>
      <c r="I175" s="27">
        <f>ROUND(ROUND(H175,2)*ROUND(G175,3),2)</f>
        <v>0</v>
      </c>
      <c r="O175">
        <f>(I175*21)/100</f>
        <v>0</v>
      </c>
      <c r="P175" t="s">
        <v>10</v>
      </c>
    </row>
    <row r="176" spans="1:18" ht="25.5" x14ac:dyDescent="0.2">
      <c r="A176" s="28" t="s">
        <v>45</v>
      </c>
      <c r="E176" s="29" t="s">
        <v>260</v>
      </c>
    </row>
    <row r="177" spans="1:16" ht="51" x14ac:dyDescent="0.2">
      <c r="A177" s="30" t="s">
        <v>46</v>
      </c>
      <c r="E177" s="32" t="s">
        <v>261</v>
      </c>
    </row>
    <row r="178" spans="1:16" x14ac:dyDescent="0.2">
      <c r="A178" t="s">
        <v>48</v>
      </c>
      <c r="E178" s="29" t="s">
        <v>42</v>
      </c>
    </row>
    <row r="179" spans="1:16" ht="38.25" x14ac:dyDescent="0.2">
      <c r="A179" s="22" t="s">
        <v>39</v>
      </c>
      <c r="B179" s="23" t="s">
        <v>262</v>
      </c>
      <c r="C179" s="23" t="s">
        <v>263</v>
      </c>
      <c r="D179" s="22" t="s">
        <v>42</v>
      </c>
      <c r="E179" s="24" t="s">
        <v>264</v>
      </c>
      <c r="F179" s="25" t="s">
        <v>189</v>
      </c>
      <c r="G179" s="26">
        <v>240</v>
      </c>
      <c r="H179" s="27">
        <v>0</v>
      </c>
      <c r="I179" s="27">
        <f>ROUND(ROUND(H179,2)*ROUND(G179,3),2)</f>
        <v>0</v>
      </c>
      <c r="O179">
        <f>(I179*21)/100</f>
        <v>0</v>
      </c>
      <c r="P179" t="s">
        <v>10</v>
      </c>
    </row>
    <row r="180" spans="1:16" ht="25.5" x14ac:dyDescent="0.2">
      <c r="A180" s="28" t="s">
        <v>45</v>
      </c>
      <c r="E180" s="29" t="s">
        <v>265</v>
      </c>
    </row>
    <row r="181" spans="1:16" x14ac:dyDescent="0.2">
      <c r="A181" s="30" t="s">
        <v>46</v>
      </c>
      <c r="E181" s="31" t="s">
        <v>266</v>
      </c>
    </row>
    <row r="182" spans="1:16" x14ac:dyDescent="0.2">
      <c r="A182" t="s">
        <v>48</v>
      </c>
      <c r="E182" s="29" t="s">
        <v>42</v>
      </c>
    </row>
    <row r="183" spans="1:16" ht="38.25" x14ac:dyDescent="0.2">
      <c r="A183" s="22" t="s">
        <v>39</v>
      </c>
      <c r="B183" s="23" t="s">
        <v>267</v>
      </c>
      <c r="C183" s="23" t="s">
        <v>268</v>
      </c>
      <c r="D183" s="22" t="s">
        <v>42</v>
      </c>
      <c r="E183" s="24" t="s">
        <v>269</v>
      </c>
      <c r="F183" s="25" t="s">
        <v>250</v>
      </c>
      <c r="G183" s="26">
        <v>270</v>
      </c>
      <c r="H183" s="27">
        <v>0</v>
      </c>
      <c r="I183" s="27">
        <f>ROUND(ROUND(H183,2)*ROUND(G183,3),2)</f>
        <v>0</v>
      </c>
      <c r="O183">
        <f>(I183*21)/100</f>
        <v>0</v>
      </c>
      <c r="P183" t="s">
        <v>10</v>
      </c>
    </row>
    <row r="184" spans="1:16" ht="38.25" x14ac:dyDescent="0.2">
      <c r="A184" s="28" t="s">
        <v>45</v>
      </c>
      <c r="E184" s="29" t="s">
        <v>269</v>
      </c>
    </row>
    <row r="185" spans="1:16" x14ac:dyDescent="0.2">
      <c r="A185" s="30" t="s">
        <v>46</v>
      </c>
      <c r="E185" s="31" t="s">
        <v>270</v>
      </c>
    </row>
    <row r="186" spans="1:16" x14ac:dyDescent="0.2">
      <c r="A186" t="s">
        <v>48</v>
      </c>
      <c r="E186" s="29" t="s">
        <v>42</v>
      </c>
    </row>
    <row r="187" spans="1:16" x14ac:dyDescent="0.2">
      <c r="A187" s="22" t="s">
        <v>39</v>
      </c>
      <c r="B187" s="23" t="s">
        <v>271</v>
      </c>
      <c r="C187" s="23" t="s">
        <v>272</v>
      </c>
      <c r="D187" s="22" t="s">
        <v>42</v>
      </c>
      <c r="E187" s="24" t="s">
        <v>273</v>
      </c>
      <c r="F187" s="25" t="s">
        <v>250</v>
      </c>
      <c r="G187" s="26">
        <v>3</v>
      </c>
      <c r="H187" s="27">
        <v>0</v>
      </c>
      <c r="I187" s="27">
        <f>ROUND(ROUND(H187,2)*ROUND(G187,3),2)</f>
        <v>0</v>
      </c>
      <c r="O187">
        <f>(I187*21)/100</f>
        <v>0</v>
      </c>
      <c r="P187" t="s">
        <v>10</v>
      </c>
    </row>
    <row r="188" spans="1:16" x14ac:dyDescent="0.2">
      <c r="A188" s="28" t="s">
        <v>45</v>
      </c>
      <c r="E188" s="29" t="s">
        <v>273</v>
      </c>
    </row>
    <row r="189" spans="1:16" x14ac:dyDescent="0.2">
      <c r="A189" s="30" t="s">
        <v>46</v>
      </c>
      <c r="E189" s="31" t="s">
        <v>274</v>
      </c>
    </row>
    <row r="190" spans="1:16" x14ac:dyDescent="0.2">
      <c r="A190" t="s">
        <v>48</v>
      </c>
      <c r="E190" s="29" t="s">
        <v>42</v>
      </c>
    </row>
    <row r="191" spans="1:16" x14ac:dyDescent="0.2">
      <c r="A191" s="22" t="s">
        <v>39</v>
      </c>
      <c r="B191" s="23" t="s">
        <v>275</v>
      </c>
      <c r="C191" s="23" t="s">
        <v>276</v>
      </c>
      <c r="D191" s="22" t="s">
        <v>42</v>
      </c>
      <c r="E191" s="24" t="s">
        <v>277</v>
      </c>
      <c r="F191" s="25" t="s">
        <v>250</v>
      </c>
      <c r="G191" s="26">
        <v>216</v>
      </c>
      <c r="H191" s="27">
        <v>0</v>
      </c>
      <c r="I191" s="27">
        <f>ROUND(ROUND(H191,2)*ROUND(G191,3),2)</f>
        <v>0</v>
      </c>
      <c r="O191">
        <f>(I191*21)/100</f>
        <v>0</v>
      </c>
      <c r="P191" t="s">
        <v>10</v>
      </c>
    </row>
    <row r="192" spans="1:16" x14ac:dyDescent="0.2">
      <c r="A192" s="28" t="s">
        <v>45</v>
      </c>
      <c r="E192" s="29" t="s">
        <v>278</v>
      </c>
    </row>
    <row r="193" spans="1:18" x14ac:dyDescent="0.2">
      <c r="A193" s="30" t="s">
        <v>46</v>
      </c>
      <c r="E193" s="31" t="s">
        <v>279</v>
      </c>
    </row>
    <row r="194" spans="1:18" x14ac:dyDescent="0.2">
      <c r="A194" t="s">
        <v>48</v>
      </c>
      <c r="E194" s="29" t="s">
        <v>42</v>
      </c>
    </row>
    <row r="195" spans="1:18" ht="25.5" x14ac:dyDescent="0.2">
      <c r="A195" s="22" t="s">
        <v>39</v>
      </c>
      <c r="B195" s="23" t="s">
        <v>280</v>
      </c>
      <c r="C195" s="23" t="s">
        <v>281</v>
      </c>
      <c r="D195" s="22" t="s">
        <v>42</v>
      </c>
      <c r="E195" s="24" t="s">
        <v>282</v>
      </c>
      <c r="F195" s="25" t="s">
        <v>250</v>
      </c>
      <c r="G195" s="26">
        <v>20</v>
      </c>
      <c r="H195" s="27">
        <v>0</v>
      </c>
      <c r="I195" s="27">
        <f>ROUND(ROUND(H195,2)*ROUND(G195,3),2)</f>
        <v>0</v>
      </c>
      <c r="O195">
        <f>(I195*21)/100</f>
        <v>0</v>
      </c>
      <c r="P195" t="s">
        <v>10</v>
      </c>
    </row>
    <row r="196" spans="1:18" x14ac:dyDescent="0.2">
      <c r="A196" s="28" t="s">
        <v>45</v>
      </c>
      <c r="E196" s="29" t="s">
        <v>278</v>
      </c>
    </row>
    <row r="197" spans="1:18" x14ac:dyDescent="0.2">
      <c r="A197" s="30" t="s">
        <v>46</v>
      </c>
      <c r="E197" s="31" t="s">
        <v>283</v>
      </c>
    </row>
    <row r="198" spans="1:18" x14ac:dyDescent="0.2">
      <c r="A198" t="s">
        <v>48</v>
      </c>
      <c r="E198" s="29" t="s">
        <v>42</v>
      </c>
    </row>
    <row r="199" spans="1:18" ht="25.5" x14ac:dyDescent="0.2">
      <c r="A199" s="22" t="s">
        <v>39</v>
      </c>
      <c r="B199" s="23" t="s">
        <v>284</v>
      </c>
      <c r="C199" s="23" t="s">
        <v>285</v>
      </c>
      <c r="D199" s="22" t="s">
        <v>42</v>
      </c>
      <c r="E199" s="24" t="s">
        <v>286</v>
      </c>
      <c r="F199" s="25" t="s">
        <v>250</v>
      </c>
      <c r="G199" s="26">
        <v>13</v>
      </c>
      <c r="H199" s="27">
        <v>0</v>
      </c>
      <c r="I199" s="27">
        <f>ROUND(ROUND(H199,2)*ROUND(G199,3),2)</f>
        <v>0</v>
      </c>
      <c r="O199">
        <f>(I199*21)/100</f>
        <v>0</v>
      </c>
      <c r="P199" t="s">
        <v>10</v>
      </c>
    </row>
    <row r="200" spans="1:18" ht="25.5" x14ac:dyDescent="0.2">
      <c r="A200" s="28" t="s">
        <v>45</v>
      </c>
      <c r="E200" s="29" t="s">
        <v>287</v>
      </c>
    </row>
    <row r="201" spans="1:18" ht="51" x14ac:dyDescent="0.2">
      <c r="A201" s="30" t="s">
        <v>46</v>
      </c>
      <c r="E201" s="32" t="s">
        <v>288</v>
      </c>
    </row>
    <row r="202" spans="1:18" ht="25.5" x14ac:dyDescent="0.2">
      <c r="A202" t="s">
        <v>48</v>
      </c>
      <c r="E202" s="29" t="s">
        <v>289</v>
      </c>
    </row>
    <row r="203" spans="1:18" ht="12.75" customHeight="1" x14ac:dyDescent="0.2">
      <c r="A203" s="3" t="s">
        <v>37</v>
      </c>
      <c r="B203" s="3"/>
      <c r="C203" s="33" t="s">
        <v>35</v>
      </c>
      <c r="D203" s="3"/>
      <c r="E203" s="20" t="s">
        <v>290</v>
      </c>
      <c r="F203" s="3"/>
      <c r="G203" s="3"/>
      <c r="H203" s="3"/>
      <c r="I203" s="34">
        <f>0+Q203</f>
        <v>0</v>
      </c>
      <c r="O203">
        <f>0+R203</f>
        <v>0</v>
      </c>
      <c r="Q203">
        <f>0+I204</f>
        <v>0</v>
      </c>
      <c r="R203">
        <f>0+O204</f>
        <v>0</v>
      </c>
    </row>
    <row r="204" spans="1:18" x14ac:dyDescent="0.2">
      <c r="A204" s="22" t="s">
        <v>39</v>
      </c>
      <c r="B204" s="23" t="s">
        <v>291</v>
      </c>
      <c r="C204" s="23" t="s">
        <v>292</v>
      </c>
      <c r="D204" s="22" t="s">
        <v>42</v>
      </c>
      <c r="E204" s="24" t="s">
        <v>293</v>
      </c>
      <c r="F204" s="25" t="s">
        <v>162</v>
      </c>
      <c r="G204" s="26">
        <v>964.29200000000003</v>
      </c>
      <c r="H204" s="27">
        <v>0</v>
      </c>
      <c r="I204" s="27">
        <f>ROUND(ROUND(H204,2)*ROUND(G204,3),2)</f>
        <v>0</v>
      </c>
      <c r="O204">
        <f>(I204*21)/100</f>
        <v>0</v>
      </c>
      <c r="P204" t="s">
        <v>10</v>
      </c>
    </row>
    <row r="205" spans="1:18" ht="25.5" x14ac:dyDescent="0.2">
      <c r="A205" s="28" t="s">
        <v>45</v>
      </c>
      <c r="E205" s="29" t="s">
        <v>294</v>
      </c>
    </row>
    <row r="206" spans="1:18" x14ac:dyDescent="0.2">
      <c r="A206" s="30" t="s">
        <v>46</v>
      </c>
      <c r="E206" s="31" t="s">
        <v>42</v>
      </c>
    </row>
    <row r="207" spans="1:18" ht="51" x14ac:dyDescent="0.2">
      <c r="A207" t="s">
        <v>48</v>
      </c>
      <c r="E207" s="29" t="s">
        <v>295</v>
      </c>
    </row>
    <row r="208" spans="1:18" ht="12.75" customHeight="1" x14ac:dyDescent="0.2">
      <c r="A208" s="3" t="s">
        <v>37</v>
      </c>
      <c r="B208" s="3"/>
      <c r="C208" s="33" t="s">
        <v>296</v>
      </c>
      <c r="D208" s="3"/>
      <c r="E208" s="20" t="s">
        <v>297</v>
      </c>
      <c r="F208" s="3"/>
      <c r="G208" s="3"/>
      <c r="H208" s="3"/>
      <c r="I208" s="34">
        <f>0+Q208</f>
        <v>0</v>
      </c>
      <c r="O208">
        <f>0+R208</f>
        <v>0</v>
      </c>
      <c r="Q208">
        <f>0+I209</f>
        <v>0</v>
      </c>
      <c r="R208">
        <f>0+O209</f>
        <v>0</v>
      </c>
    </row>
    <row r="209" spans="1:16" ht="25.5" x14ac:dyDescent="0.2">
      <c r="A209" s="22" t="s">
        <v>39</v>
      </c>
      <c r="B209" s="23" t="s">
        <v>298</v>
      </c>
      <c r="C209" s="23" t="s">
        <v>299</v>
      </c>
      <c r="D209" s="22" t="s">
        <v>42</v>
      </c>
      <c r="E209" s="24" t="s">
        <v>300</v>
      </c>
      <c r="F209" s="25" t="s">
        <v>162</v>
      </c>
      <c r="G209" s="26">
        <v>1230.4190000000001</v>
      </c>
      <c r="H209" s="27">
        <v>0</v>
      </c>
      <c r="I209" s="27">
        <f>ROUND(ROUND(H209,2)*ROUND(G209,3),2)</f>
        <v>0</v>
      </c>
      <c r="O209">
        <f>(I209*21)/100</f>
        <v>0</v>
      </c>
      <c r="P209" t="s">
        <v>10</v>
      </c>
    </row>
    <row r="210" spans="1:16" x14ac:dyDescent="0.2">
      <c r="A210" s="28" t="s">
        <v>45</v>
      </c>
      <c r="E210" s="29" t="s">
        <v>301</v>
      </c>
    </row>
    <row r="211" spans="1:16" x14ac:dyDescent="0.2">
      <c r="A211" s="30" t="s">
        <v>46</v>
      </c>
      <c r="E211" s="31" t="s">
        <v>302</v>
      </c>
    </row>
    <row r="212" spans="1:16" x14ac:dyDescent="0.2">
      <c r="A212" t="s">
        <v>48</v>
      </c>
      <c r="E212" s="29" t="s">
        <v>42</v>
      </c>
    </row>
  </sheetData>
  <mergeCells count="11">
    <mergeCell ref="E6:E7"/>
    <mergeCell ref="F6:F7"/>
    <mergeCell ref="G6:G7"/>
    <mergeCell ref="H6:I6"/>
    <mergeCell ref="C3:D3"/>
    <mergeCell ref="C4:D4"/>
    <mergeCell ref="C5:D5"/>
    <mergeCell ref="A6:A7"/>
    <mergeCell ref="B6:B7"/>
    <mergeCell ref="C6:C7"/>
    <mergeCell ref="D6:D7"/>
  </mergeCells>
  <pageMargins left="0.75" right="0.75" top="1" bottom="1" header="0.5" footer="0.5"/>
  <pageSetup paperSize="9" fitToHeight="0" orientation="portrait" horizontalDpi="300" verticalDpi="30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D.1.1.3_SO 06-15-52</vt:lpstr>
    </vt:vector>
  </TitlesOfParts>
  <Company>SUDOP BRNO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stara</dc:creator>
  <cp:lastModifiedBy>stara</cp:lastModifiedBy>
  <dcterms:created xsi:type="dcterms:W3CDTF">2020-12-11T17:16:15Z</dcterms:created>
  <dcterms:modified xsi:type="dcterms:W3CDTF">2020-12-11T17:16:16Z</dcterms:modified>
</cp:coreProperties>
</file>